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71" windowWidth="20145" windowHeight="8955" activeTab="4"/>
  </bookViews>
  <sheets>
    <sheet name="Rekapitulácia" sheetId="1" r:id="rId1"/>
    <sheet name="Búracie práce" sheetId="2" r:id="rId2"/>
    <sheet name="Nový stav" sheetId="3" r:id="rId3"/>
    <sheet name="ZTI" sheetId="4" r:id="rId4"/>
    <sheet name="Zariadenie učebne" sheetId="5" r:id="rId5"/>
  </sheets>
  <definedNames>
    <definedName name="_xlnm.Print_Titles" localSheetId="1">'Búracie práce'!$1:$9</definedName>
    <definedName name="_xlnm.Print_Titles" localSheetId="2">'Nový stav'!$1:$9</definedName>
  </definedNames>
  <calcPr fullCalcOnLoad="1"/>
</workbook>
</file>

<file path=xl/sharedStrings.xml><?xml version="1.0" encoding="utf-8"?>
<sst xmlns="http://schemas.openxmlformats.org/spreadsheetml/2006/main" count="354" uniqueCount="231">
  <si>
    <t>ROZPOČET S VÝKAZOM  VÝMER</t>
  </si>
  <si>
    <t>Objekt:   Búracie práce</t>
  </si>
  <si>
    <t xml:space="preserve">JKSO:   </t>
  </si>
  <si>
    <t xml:space="preserve">EČO:   </t>
  </si>
  <si>
    <t>Objednávateľ:   Mestská časť, Bratislava - Nové mesto</t>
  </si>
  <si>
    <t xml:space="preserve">Spracoval:   </t>
  </si>
  <si>
    <t xml:space="preserve">Zhotoviteľ: 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</si>
  <si>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</si>
  <si>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</si>
  <si>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</si>
  <si>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</si>
  <si>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</si>
  <si>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</si>
  <si>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</si>
  <si>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</si>
  <si>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6</t>
  </si>
  <si>
    <t>HSV</t>
  </si>
  <si>
    <t>Práce a dodávky HSV</t>
  </si>
  <si>
    <t>9</t>
  </si>
  <si>
    <t>Ostatné konštrukcie a práce-búranie</t>
  </si>
  <si>
    <t>013</t>
  </si>
  <si>
    <t>968061127</t>
  </si>
  <si>
    <t>Demontáž dverného krídla a zárubne pre opätovné zabudovanie</t>
  </si>
  <si>
    <t>ks</t>
  </si>
  <si>
    <t>971042251</t>
  </si>
  <si>
    <t>Vybúranie otvoru v betónových priečkach a stenách plochy do 0, 0225 m2, do 450 mm,  -0,02200t</t>
  </si>
  <si>
    <t>974031121</t>
  </si>
  <si>
    <t>Vysekanie rýh v akomkoľvek murive tehlovom na akúkoľvek maltu do hĺbky 30 mm a š. do 30 mm,  -0,00200 t</t>
  </si>
  <si>
    <t>m</t>
  </si>
  <si>
    <t>974031122</t>
  </si>
  <si>
    <t>Vysekanie rýh v akomkoľvek murive tehlovom na akúkoľvek maltu do hĺbky 30 mm a š. do 70 mm,  -0,00400 t</t>
  </si>
  <si>
    <t>974031157</t>
  </si>
  <si>
    <t>Vysekávanie rýh v akomkoľvek murive tehlovom na akúkoľvek maltu do hĺbky 100 mm a š. nad 200 mm,  -0,05400t</t>
  </si>
  <si>
    <t>979011111</t>
  </si>
  <si>
    <t>Zvislá doprava sutiny a vybúraných hmôt za prvé podlažie nad alebo pod základným podlažím</t>
  </si>
  <si>
    <t>t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</si>
  <si>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</si>
  <si>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</si>
  <si>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</si>
  <si>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</si>
  <si>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</si>
  <si>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</si>
  <si>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</si>
  <si>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</si>
  <si>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</t>
  </si>
  <si>
    <t>Presun hmôt HSV</t>
  </si>
  <si>
    <t>014</t>
  </si>
  <si>
    <t>999281111</t>
  </si>
  <si>
    <t>Presun hmôt pre opravy a údržbu objektov vrátane vonkajších plášťov výšky do 25 m</t>
  </si>
  <si>
    <t>PSV</t>
  </si>
  <si>
    <t>Práce a dodávky PSV</t>
  </si>
  <si>
    <t>725</t>
  </si>
  <si>
    <t>Zdravotechnika - zariaď. predmety</t>
  </si>
  <si>
    <t>721</t>
  </si>
  <si>
    <t>725210821</t>
  </si>
  <si>
    <t>Demontáž umývadiel alebo umývadielok bez výtokovej armatúry,  -0,01946t</t>
  </si>
  <si>
    <t>776</t>
  </si>
  <si>
    <t>Podlahy povlakové</t>
  </si>
  <si>
    <t>775</t>
  </si>
  <si>
    <t>776511810</t>
  </si>
  <si>
    <t>Odstránenie povlakových podláh z nášľapnej plochy lepených bez podložky,  -0,00100t</t>
  </si>
  <si>
    <t>m2</t>
  </si>
  <si>
    <t>M</t>
  </si>
  <si>
    <t>Práce a dodávky M</t>
  </si>
  <si>
    <t>21-M</t>
  </si>
  <si>
    <t>Elektromontáže</t>
  </si>
  <si>
    <t>921</t>
  </si>
  <si>
    <t>218000001</t>
  </si>
  <si>
    <t>Demontáž jestvujúcich el. rozvodov vedených po povrchu stien</t>
  </si>
  <si>
    <t>Celkom</t>
  </si>
  <si>
    <t>Objekt:   Nový stav</t>
  </si>
  <si>
    <t>Úpravy povrchov, podlahy, osadenie</t>
  </si>
  <si>
    <t>611421121</t>
  </si>
  <si>
    <t>Oprava vnútorných vápenných omietok stropov železobetónových rovných tvárnicových a klenieb,  opravovaná plocha 5 %,hladká</t>
  </si>
  <si>
    <t>612421121</t>
  </si>
  <si>
    <t>Oprava vnútorných vápenných omietok stien, opravovaná plocha do 5 %,hladká</t>
  </si>
  <si>
    <t>3,44*20,27+3,2*2,1*2 -(2,02*1+2*2,37*3)+0,28*(2*2,37+2)*3</t>
  </si>
  <si>
    <t>011</t>
  </si>
  <si>
    <t>642943117</t>
  </si>
  <si>
    <t>Osadenie zárubne do upraveného dverného otvoru, vrátane osadenisa dverí</t>
  </si>
  <si>
    <t>003</t>
  </si>
  <si>
    <t>941955001</t>
  </si>
  <si>
    <t>Lešenie ľahké pracovné pomocné, s výškou lešeňovej podlahy do 1,20 m</t>
  </si>
  <si>
    <t>952901111</t>
  </si>
  <si>
    <t>Vyčistenie budov pri výške podlaží do 4m</t>
  </si>
  <si>
    <t>763</t>
  </si>
  <si>
    <t>Konštrukcie - drevostavby</t>
  </si>
  <si>
    <t>763147113</t>
  </si>
  <si>
    <t>Obklad steny sadrokartónom RIGIPS, doska RBI 12,5 mm</t>
  </si>
  <si>
    <t>(3,3*6,26-2,02*1)*2</t>
  </si>
  <si>
    <t>998763401</t>
  </si>
  <si>
    <t>Presun hmôt pre sádrokartónové konštrukcie v stavbách(objektoch )výšky do 7 m</t>
  </si>
  <si>
    <t>%</t>
  </si>
  <si>
    <t>767</t>
  </si>
  <si>
    <t>Konštrukcie doplnkové kovové</t>
  </si>
  <si>
    <t>767590115</t>
  </si>
  <si>
    <t>M+D Zdvojená systémová podlaha z podlahových panelov hr. 40 mm rozmeru 600 x 600 mm</t>
  </si>
  <si>
    <t>998767201</t>
  </si>
  <si>
    <t>Presun hmôt pre kovové stavebné doplnkové konštrukcie v objektoch výšky do 6 m</t>
  </si>
  <si>
    <t>776511000</t>
  </si>
  <si>
    <t>Lepenie povlakových podláh gumových z pásov</t>
  </si>
  <si>
    <t>58,1+0,2*6,26</t>
  </si>
  <si>
    <t>284</t>
  </si>
  <si>
    <t>2841291485</t>
  </si>
  <si>
    <t>PVC podlaha hr. 2 mm</t>
  </si>
  <si>
    <t>59,352*1,03 "vrátane soklovej lišty</t>
  </si>
  <si>
    <t>998776201</t>
  </si>
  <si>
    <t>Presun hmôt pre podlahy povlakové v objektoch výšky do 6 m</t>
  </si>
  <si>
    <t>781</t>
  </si>
  <si>
    <t>Dokončovacie práce a obklady</t>
  </si>
  <si>
    <t>771</t>
  </si>
  <si>
    <t>781445012</t>
  </si>
  <si>
    <t>Montáž obkladov stien z obkladačiek hutných, keramických do tmelu 150x150 mm</t>
  </si>
  <si>
    <t>1,5*2,1</t>
  </si>
  <si>
    <t>597</t>
  </si>
  <si>
    <t>5976280005</t>
  </si>
  <si>
    <t>Keramický obklad 150x150 mm</t>
  </si>
  <si>
    <t>3,15*1,03</t>
  </si>
  <si>
    <t>998781201</t>
  </si>
  <si>
    <t>Presun hmôt pre obklady keramické v objektoch výšky do 6 m</t>
  </si>
  <si>
    <t>784</t>
  </si>
  <si>
    <t>Dokončovacie práce - maľby</t>
  </si>
  <si>
    <t>784452471</t>
  </si>
  <si>
    <t>Maľby z maliarskych zmesí tekutých oteruvzdorných s bielym stropom dvojnás. do 3, 80 m</t>
  </si>
  <si>
    <t>58,1 "strop</t>
  </si>
  <si>
    <t>3,44*20,27+3,2*2,1*2+37,276"streny</t>
  </si>
  <si>
    <t>Súčet</t>
  </si>
  <si>
    <t>Akcia: Biologicko-chemická učebňa ZŠ Riazanská ul. 75, 831 03 Bratislava</t>
  </si>
  <si>
    <t>č.p.</t>
  </si>
  <si>
    <t xml:space="preserve">popis                                                   </t>
  </si>
  <si>
    <t>mer. jed.</t>
  </si>
  <si>
    <t>množ.      celkom</t>
  </si>
  <si>
    <t>Dodávka 
jed. cena</t>
  </si>
  <si>
    <t>Montáž</t>
  </si>
  <si>
    <t>jed. cena</t>
  </si>
  <si>
    <t>celk. cena</t>
  </si>
  <si>
    <t>KANALIZÁCIA</t>
  </si>
  <si>
    <t>bm</t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</si>
  <si>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40, vrátane tvaroviek</t>
    </r>
  </si>
  <si>
    <r>
      <t xml:space="preserve">Kanalizačné potrubie vnútorné PVC </t>
    </r>
    <r>
      <rPr>
        <sz val="9"/>
        <rFont val="Calibri"/>
        <family val="2"/>
      </rPr>
      <t>ø</t>
    </r>
    <r>
      <rPr>
        <sz val="9"/>
        <rFont val="Arial"/>
        <family val="2"/>
      </rPr>
      <t>50, vrátane tvaroviek</t>
    </r>
  </si>
  <si>
    <t>Kanalizačné armatúry - sifón chróm + odpadné ventily pre keramické umývadlá</t>
  </si>
  <si>
    <t>Kotvenie kanalizácie D40 do drevenej steny - polobjímka s gumovou výstelkou + skrutka do dreva</t>
  </si>
  <si>
    <t>Kotvenie kanalizácie D50 do drevenej steny - polobjímka s gumovou výstelkou + skrutka do dreva</t>
  </si>
  <si>
    <t>Kotvenie kanalizácie D50 do podlahy - kombi skrutka M8 + hmoždinka + objímka s gumovou výstelkou</t>
  </si>
  <si>
    <t xml:space="preserve">ks </t>
  </si>
  <si>
    <t>Mazadlo na hrdlové spoje 250g</t>
  </si>
  <si>
    <t>KANALIZÁCIA CELKOM</t>
  </si>
  <si>
    <t>VODOVOD</t>
  </si>
  <si>
    <t>Potrubie plasthliník PEX-AL-PE do 95°C, vrátane fittinkov, ø20x2mm</t>
  </si>
  <si>
    <t>Potrubie plasthliník PEX-AL-PE do 95°C, vrátane fittinkov, ø25x2,5mm</t>
  </si>
  <si>
    <t>Tepelná izolácia hr.10mm ø22mm (na potr. SV DN15 a TV,C DN15 v stene)</t>
  </si>
  <si>
    <t>Tepelná izolácia hr.10mm ø25mm (na potr. TV,C DN20 v stene)</t>
  </si>
  <si>
    <t>Plastové montážne sponky sivé</t>
  </si>
  <si>
    <t xml:space="preserve">Lepiaca páska na izolácie strieborná </t>
  </si>
  <si>
    <t>Rohový ventil podomietkový 1/2"-3/8" s maticou</t>
  </si>
  <si>
    <t>Rohový ventil nadomietkový 1/2"-3/8" s maticou</t>
  </si>
  <si>
    <t>Guľový kohút DN15 s odvodnením</t>
  </si>
  <si>
    <t>Dvierka plastové 300x300mm</t>
  </si>
  <si>
    <t>Kotvenie potrubia do podlahy DN15 - plast. úychytka jednoduchá + hmoždinka + skrutka</t>
  </si>
  <si>
    <t>Kotvenie potrubia do podlahy DN20 - plast. úychytka jednoduchá + hmoždinka + skrutka</t>
  </si>
  <si>
    <t xml:space="preserve">Úprava potrubia - vytvorenie odbočky DN20 v oceľ. pozink. potrubí DN25 </t>
  </si>
  <si>
    <t>VODOVOD CELKOM</t>
  </si>
  <si>
    <t>ZARIAĎOVACIE PREDMETY</t>
  </si>
  <si>
    <r>
      <t xml:space="preserve">Drez granitový kruhový Alveus Niagara 10 </t>
    </r>
    <r>
      <rPr>
        <sz val="9"/>
        <rFont val="Calibri"/>
        <family val="2"/>
      </rPr>
      <t>ø</t>
    </r>
    <r>
      <rPr>
        <sz val="9"/>
        <rFont val="Arial"/>
        <family val="2"/>
      </rPr>
      <t>410mm, na montáž zhora</t>
    </r>
  </si>
  <si>
    <t>Vytokový ventil na studenú vodu spodný 200mm nástenný</t>
  </si>
  <si>
    <t>Vytokový ventil na studenú vodu stojánkový 1/2", chróm Aqualine SAP_ZY1807</t>
  </si>
  <si>
    <t>ZARIAĎOVACIE PREDMETY CELKOM</t>
  </si>
  <si>
    <t>SPOLU</t>
  </si>
  <si>
    <t>SPOLU DODÁVKA + MONTÁŽ BEZ DPH</t>
  </si>
  <si>
    <t>SPOLU DODÁVKA + MONTÁŽ S DPH 20%</t>
  </si>
  <si>
    <t>Rekapitulácia objektov stavby</t>
  </si>
  <si>
    <t>Stavba:</t>
  </si>
  <si>
    <t>Dátum:</t>
  </si>
  <si>
    <t>Objednávateľ:</t>
  </si>
  <si>
    <t>Mestská časť, Bratislava - Nové mesto</t>
  </si>
  <si>
    <t>Projektant:</t>
  </si>
  <si>
    <t>Ing. Pavel Achberger</t>
  </si>
  <si>
    <t>Zhotoviteľ:</t>
  </si>
  <si>
    <t>Spracoval:</t>
  </si>
  <si>
    <t>Kód</t>
  </si>
  <si>
    <t>Zákazka</t>
  </si>
  <si>
    <t>Cena bez DPH</t>
  </si>
  <si>
    <t>DPH</t>
  </si>
  <si>
    <t>Cena s DPH</t>
  </si>
  <si>
    <t>1</t>
  </si>
  <si>
    <t xml:space="preserve">    Búracie práce</t>
  </si>
  <si>
    <t>2</t>
  </si>
  <si>
    <t xml:space="preserve">    Nový stav</t>
  </si>
  <si>
    <t>3</t>
  </si>
  <si>
    <t xml:space="preserve">    Zdravotechnika</t>
  </si>
  <si>
    <t>4</t>
  </si>
  <si>
    <t xml:space="preserve">    Elektromontáže</t>
  </si>
  <si>
    <t>Rozpočet ZT</t>
  </si>
  <si>
    <t>Biologicko-chemická učebňa - ZŠ Riazanská, Bratislava</t>
  </si>
  <si>
    <t>Stavba:   Biologicko-chemická učebňa - ZŠ Riazanská, Bratislava</t>
  </si>
  <si>
    <t>S1</t>
  </si>
  <si>
    <t>S2</t>
  </si>
  <si>
    <t xml:space="preserve">K1 </t>
  </si>
  <si>
    <t>O2</t>
  </si>
  <si>
    <t>K2</t>
  </si>
  <si>
    <t>Laboratórny stôl 900 x 2400 x 600 mm z drevotrieskovej dosky s laminátovým povrchom, s pracovnou doskou odolnou chemikáliam, s nerezovým drezom (výlevkou), pákovou batériou, el. prietokovým ohrievačom a el. zásuvkami na 230V/50Hz (2ks) a 24V (1ks)</t>
  </si>
  <si>
    <t>Zásuvkový kontajner rozmeru 590 x 550 x 450 mm z drevotrieskovej dosky hr. 18 mm na kolieskach. Výška je uvedená včítane koliesok. Uzamykateľné zásuvky sú rôznej výšky. Horná zásuvka výšky cca. 60 mm s vložkou na písacie potreby, stredné zásuvky 2x 130 mm, spodná 1x 200 mm</t>
  </si>
  <si>
    <t xml:space="preserve">Katedra učiteľa 760 x 1300 x 600 mm z drevotrieskovej dosky hr. 18 mm s laminátovým povrchom, s pracovnou doskou odolnou chemikáliam, </t>
  </si>
  <si>
    <t>Stolička s operadlom a podrúčkami, s plynovým piestom na nastavenie výšky sedenia, polyuretánové sedadlo a operadlo, nylonový resp. kovový kríž s kolieskami (alt. klzákmi)</t>
  </si>
  <si>
    <t>K3</t>
  </si>
  <si>
    <t>PRACOVISKO UČITEĽA (viď. špecifikácia)</t>
  </si>
  <si>
    <t xml:space="preserve"> PRACOVISKO ŽIAKA (viď. špecifikácia)</t>
  </si>
  <si>
    <t>T1</t>
  </si>
  <si>
    <t>T2</t>
  </si>
  <si>
    <t>T3</t>
  </si>
  <si>
    <t>Stredový laboratórny tunel (skrinka) rozmeru 900 x 1400 x 600 mm  pre umiestnenie výlevky-nerezového drezu, el prípojok 1x 230V/50Hz a 1x 24V. z oboch strán. El. rozvody sú vedené vo vnútri skriniek v plastovom el. žlabe. Zásuvky s bezpečnostnou krytkou sú umiestnené v hornej časti skrinky v úrovni nad pracovnou doskou žiackeho laboratórneho stola. V skrinke je vedený kanalizačný odpad, na ktorý sú napojené nerezové drezy (výlevky) Ø 450 mm. Prívod studenej vody je zabezpečený pákovou batériou umiestnenou na povrchu skrinky. Prístup do tunela je pomocou dvierok rozmeru 500 x 600 mm umiestnených na pravej strane skrinky</t>
  </si>
  <si>
    <t>Laboratórny stôl trojmiestny s oceľovou nosnou konštrukciou. Pracovná doska z nehorľavého a chemikáliam odolného materiálu cca. hr. 20 mm. Pod pracovnou doskou drôtený košík alt. drevená polička pre uloženie pracovných pomôcok žiaka (napr. zošity, učebnice apod.). Zadný strana čiastočne uzatvorená. Z dôvodu zabezpečenia horizontálnej pracovnej plochy doporučujeme použiť rektifikačné nožičky.</t>
  </si>
  <si>
    <t>Laboratórny stôl dvojmiestny s oceľovou nosnou konštrukciou. Pracovná doska z nehorľavého a chemikáliam odolného materiálu hr. cca. 20 mm. Pod pracovnou doskou drôtený košík alt. drevená polička pre uloženie pracovných pomôcok žiaka (napr. zošity, učebnice apod.). Zadný strana čiastočne uzatvorená. Z dôvodu zabezpečenia horizontálnej pracovnej plochy doporučujeme použiť rektifikačné nožičky.</t>
  </si>
  <si>
    <t>Otočná stolička bez operadla s plynovým piestom na nastavenie výšky sedenia, polyuretánové sedadlo, nylonový resp. kovový kríž s kolieskami (alt. klzákmi), aretačný kruh pre uloženie nôh s nadstavcom piestu pre vyššie sedenie.</t>
  </si>
  <si>
    <t>O1</t>
  </si>
  <si>
    <t xml:space="preserve"> Kovová uzamykateľná skriňa na uskladnenie chemikálii, výška 1950 x šírka 950 x hĺbka 450-500 mm, nosnosť police 60 kg, nosnosť korpusu 300 kg.Skriňa je vybavená 4 prestaviteľnými policami v tvare vaničky s robustným perforovaným, pozinkovaným roštom a jednou hlbšou vaničkou na dne skrine bez roštu. Vaničky slúžia na zachytávanie chemikálii z poškodeného obalu. Súčasťou skrine je sokel a dvojbodový, cylindrický zámok na dvierkach. Skriňa má na spodnej a vrchnej časti dvierok vetracie otvory pre lepšie ovetrávanie skrine. Farba dvierok v škále RAL (žltá). </t>
  </si>
  <si>
    <t xml:space="preserve"> Kovová uzamykateľná skriňa na uskladnenie laboratórnych pomôcok, výška 1950 x šírka 950 x hĺbka 450-500 mm. Skriňa sa skladá z dvoch oddelených častí.  Horná polovica s dvomi výškovo nastviteľnými poličkami je uzatvorená presklenými dvierkami. Spodná časť s dvomi výškovo nastviteľnými poličkami je uzatvorená plnými dvierkami. Dvierka sú uzamykateľné. Súčasťou skrine je soke.l Farba dvierok v škále RAL (žltá). </t>
  </si>
  <si>
    <t>INÉ VYBAVENIE UČEBNE (viď špecifikácia)</t>
  </si>
  <si>
    <t>Biela interaktívna tabuľa formátu 16:9 (rozmer cca. 2000 x 1200 mm) včítane príslušenstva pozostávajúceho z interaktívneho projektora, interaktívneho pera, softveru, adaptéra pre bezdrôtový prenos obrazu a montážnej sady.</t>
  </si>
  <si>
    <t>Biela magnetická tabula 2000 x 1200 mm s vodotesným hliníkovým rámom, na ktorú sa píše fixkami a kriedou. Príslučenstvo: držiak na kriedu, špongia s filcovou vložkou, 4 ks Fila markery sucho stierateľné, montážny materál .</t>
  </si>
  <si>
    <t>SKRIŇE NA ODKLADANIE CHEMIKÁLII A LABORATÓRNYCH POMÔCOK (viď špecifikácia)</t>
  </si>
  <si>
    <t xml:space="preserve">    Zariadenie učebne</t>
  </si>
  <si>
    <t>O3</t>
  </si>
  <si>
    <t>O4</t>
  </si>
  <si>
    <t>Dodávky stavebných prác  a tovarov</t>
  </si>
  <si>
    <t>Samostatne hnuteľné veci a súbory hnuteľných vecí</t>
  </si>
  <si>
    <t>Notebook pre učiteľa  vrátane aplikačného softwaru</t>
  </si>
  <si>
    <t>SPOLU S DPH 20%</t>
  </si>
  <si>
    <t>SPOLU BEZ DPH</t>
  </si>
  <si>
    <t>Dátum:   04.03.2019</t>
  </si>
  <si>
    <t>ZARIADENIE UČEBNE - výkaz výmer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</si>
</sst>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;\-#,##0.00"/>
    <numFmt numFmtId="175" formatCode="_-* #,##0.00\ &quot;Kč&quot;_-;\-* #,##0.00\ &quot;Kč&quot;_-;_-* &quot;-&quot;??\ &quot;Kč&quot;_-;_-@_-"/>
    <numFmt numFmtId="176" formatCode="_-* #,##0.00\ [$€-1]_-;\-* #,##0.00\ [$€-1]_-;_-* &quot;-&quot;??\ [$€-1]_-;_-@_-"/>
    <numFmt numFmtId="177" formatCode="\P\r\a\vd\a;&quot;Pravda&quot;;&quot;Nepravda&quot;"/>
    <numFmt numFmtId="178" formatCode="[$€-2]\ #\ ##,000_);[Red]\([$¥€-2]\ #\ ##,000\)"/>
    <numFmt numFmtId="179" formatCode="#,##0.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sz val="8"/>
      <color indexed="18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10"/>
      <name val="Arial CE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4"/>
      <color indexed="10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11"/>
      <name val="Arial Narrow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MS Sans Serif"/>
      <family val="2"/>
    </font>
    <font>
      <u val="single"/>
      <sz val="8"/>
      <color indexed="2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73" fontId="6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17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7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17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7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wrapText="1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wrapText="1"/>
      <protection/>
    </xf>
    <xf numFmtId="0" fontId="15" fillId="0" borderId="14" xfId="0" applyFont="1" applyFill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6" fontId="13" fillId="0" borderId="15" xfId="38" applyNumberFormat="1" applyFont="1" applyBorder="1" applyAlignment="1" applyProtection="1">
      <alignment horizontal="right"/>
      <protection/>
    </xf>
    <xf numFmtId="176" fontId="14" fillId="0" borderId="0" xfId="0" applyNumberFormat="1" applyFont="1" applyAlignment="1" applyProtection="1">
      <alignment/>
      <protection/>
    </xf>
    <xf numFmtId="0" fontId="18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left"/>
      <protection/>
    </xf>
    <xf numFmtId="0" fontId="19" fillId="18" borderId="0" xfId="0" applyFont="1" applyFill="1" applyAlignment="1" applyProtection="1">
      <alignment horizontal="left"/>
      <protection/>
    </xf>
    <xf numFmtId="0" fontId="17" fillId="18" borderId="0" xfId="0" applyFont="1" applyFill="1" applyAlignment="1" applyProtection="1">
      <alignment horizontal="left"/>
      <protection/>
    </xf>
    <xf numFmtId="0" fontId="20" fillId="18" borderId="0" xfId="0" applyFont="1" applyFill="1" applyAlignment="1" applyProtection="1">
      <alignment horizontal="left"/>
      <protection/>
    </xf>
    <xf numFmtId="14" fontId="4" fillId="18" borderId="0" xfId="0" applyNumberFormat="1" applyFont="1" applyFill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left" wrapText="1"/>
      <protection/>
    </xf>
    <xf numFmtId="174" fontId="22" fillId="0" borderId="16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wrapText="1"/>
      <protection/>
    </xf>
    <xf numFmtId="174" fontId="7" fillId="0" borderId="0" xfId="0" applyNumberFormat="1" applyFont="1" applyBorder="1" applyAlignment="1" applyProtection="1">
      <alignment horizontal="right"/>
      <protection/>
    </xf>
    <xf numFmtId="0" fontId="15" fillId="0" borderId="17" xfId="0" applyFont="1" applyFill="1" applyBorder="1" applyAlignment="1" applyProtection="1">
      <alignment wrapText="1"/>
      <protection/>
    </xf>
    <xf numFmtId="0" fontId="15" fillId="0" borderId="12" xfId="0" applyFont="1" applyFill="1" applyBorder="1" applyAlignment="1" applyProtection="1">
      <alignment wrapTex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14" fillId="0" borderId="17" xfId="0" applyFont="1" applyBorder="1" applyAlignment="1" applyProtection="1">
      <alignment vertical="top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5" fillId="0" borderId="12" xfId="0" applyFont="1" applyFill="1" applyBorder="1" applyAlignment="1" applyProtection="1">
      <alignment horizontal="center" vertical="top"/>
      <protection/>
    </xf>
    <xf numFmtId="0" fontId="15" fillId="0" borderId="17" xfId="0" applyFont="1" applyFill="1" applyBorder="1" applyAlignment="1" applyProtection="1">
      <alignment horizontal="center" vertical="top"/>
      <protection/>
    </xf>
    <xf numFmtId="0" fontId="15" fillId="0" borderId="18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4" fillId="0" borderId="19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vertical="top"/>
      <protection/>
    </xf>
    <xf numFmtId="0" fontId="15" fillId="0" borderId="13" xfId="0" applyFont="1" applyFill="1" applyBorder="1" applyAlignment="1" applyProtection="1">
      <alignment wrapText="1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horizontal="justify" vertical="center"/>
    </xf>
    <xf numFmtId="0" fontId="14" fillId="0" borderId="18" xfId="0" applyFont="1" applyBorder="1" applyAlignment="1" applyProtection="1">
      <alignment vertical="top"/>
      <protection/>
    </xf>
    <xf numFmtId="0" fontId="15" fillId="0" borderId="18" xfId="0" applyFont="1" applyFill="1" applyBorder="1" applyAlignment="1" applyProtection="1">
      <alignment wrapText="1"/>
      <protection/>
    </xf>
    <xf numFmtId="0" fontId="22" fillId="0" borderId="16" xfId="0" applyFont="1" applyBorder="1" applyAlignment="1" applyProtection="1">
      <alignment horizontal="left" wrapText="1"/>
      <protection/>
    </xf>
    <xf numFmtId="0" fontId="0" fillId="24" borderId="11" xfId="0" applyFill="1" applyBorder="1" applyAlignment="1" applyProtection="1">
      <alignment wrapText="1"/>
      <protection/>
    </xf>
    <xf numFmtId="0" fontId="0" fillId="24" borderId="11" xfId="0" applyFill="1" applyBorder="1" applyAlignment="1" applyProtection="1">
      <alignment horizontal="center" wrapText="1"/>
      <protection/>
    </xf>
    <xf numFmtId="0" fontId="14" fillId="24" borderId="19" xfId="0" applyFont="1" applyFill="1" applyBorder="1" applyAlignment="1" applyProtection="1">
      <alignment/>
      <protection/>
    </xf>
    <xf numFmtId="0" fontId="13" fillId="24" borderId="15" xfId="0" applyFont="1" applyFill="1" applyBorder="1" applyAlignment="1" applyProtection="1">
      <alignment/>
      <protection/>
    </xf>
    <xf numFmtId="0" fontId="13" fillId="24" borderId="15" xfId="0" applyFont="1" applyFill="1" applyBorder="1" applyAlignment="1" applyProtection="1">
      <alignment vertical="top"/>
      <protection/>
    </xf>
    <xf numFmtId="0" fontId="23" fillId="24" borderId="15" xfId="0" applyFont="1" applyFill="1" applyBorder="1" applyAlignment="1">
      <alignment horizontal="left" vertical="center" indent="6"/>
    </xf>
    <xf numFmtId="0" fontId="14" fillId="24" borderId="15" xfId="0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176" fontId="13" fillId="24" borderId="15" xfId="38" applyNumberFormat="1" applyFont="1" applyFill="1" applyBorder="1" applyAlignment="1" applyProtection="1">
      <alignment horizontal="right"/>
      <protection/>
    </xf>
    <xf numFmtId="179" fontId="15" fillId="0" borderId="0" xfId="0" applyNumberFormat="1" applyFont="1" applyFill="1" applyAlignment="1" applyProtection="1">
      <alignment horizontal="center" vertical="top"/>
      <protection/>
    </xf>
    <xf numFmtId="179" fontId="15" fillId="0" borderId="0" xfId="0" applyNumberFormat="1" applyFont="1" applyFill="1" applyBorder="1" applyAlignment="1" applyProtection="1">
      <alignment horizontal="center" vertical="top"/>
      <protection/>
    </xf>
    <xf numFmtId="179" fontId="13" fillId="24" borderId="15" xfId="0" applyNumberFormat="1" applyFont="1" applyFill="1" applyBorder="1" applyAlignment="1" applyProtection="1">
      <alignment vertical="top"/>
      <protection/>
    </xf>
    <xf numFmtId="179" fontId="15" fillId="0" borderId="13" xfId="0" applyNumberFormat="1" applyFont="1" applyFill="1" applyBorder="1" applyAlignment="1" applyProtection="1">
      <alignment horizontal="center" vertical="top"/>
      <protection/>
    </xf>
    <xf numFmtId="179" fontId="15" fillId="0" borderId="17" xfId="0" applyNumberFormat="1" applyFont="1" applyFill="1" applyBorder="1" applyAlignment="1" applyProtection="1">
      <alignment horizontal="center" vertical="top"/>
      <protection/>
    </xf>
    <xf numFmtId="179" fontId="15" fillId="0" borderId="12" xfId="0" applyNumberFormat="1" applyFont="1" applyFill="1" applyBorder="1" applyAlignment="1" applyProtection="1">
      <alignment horizontal="center" vertical="top"/>
      <protection/>
    </xf>
    <xf numFmtId="179" fontId="15" fillId="0" borderId="18" xfId="0" applyNumberFormat="1" applyFont="1" applyFill="1" applyBorder="1" applyAlignment="1" applyProtection="1">
      <alignment horizontal="center" vertical="top"/>
      <protection/>
    </xf>
    <xf numFmtId="179" fontId="15" fillId="0" borderId="0" xfId="0" applyNumberFormat="1" applyFont="1" applyFill="1" applyAlignment="1" applyProtection="1">
      <alignment horizontal="center"/>
      <protection/>
    </xf>
    <xf numFmtId="179" fontId="15" fillId="0" borderId="14" xfId="0" applyNumberFormat="1" applyFont="1" applyFill="1" applyBorder="1" applyAlignment="1" applyProtection="1">
      <alignment horizontal="center"/>
      <protection/>
    </xf>
    <xf numFmtId="4" fontId="13" fillId="0" borderId="0" xfId="38" applyNumberFormat="1" applyFont="1" applyFill="1" applyAlignment="1" applyProtection="1">
      <alignment horizontal="right" vertical="top"/>
      <protection/>
    </xf>
    <xf numFmtId="4" fontId="13" fillId="0" borderId="0" xfId="38" applyNumberFormat="1" applyFont="1" applyFill="1" applyBorder="1" applyAlignment="1" applyProtection="1">
      <alignment horizontal="right" vertical="top"/>
      <protection/>
    </xf>
    <xf numFmtId="4" fontId="13" fillId="24" borderId="15" xfId="0" applyNumberFormat="1" applyFont="1" applyFill="1" applyBorder="1" applyAlignment="1" applyProtection="1">
      <alignment vertical="top"/>
      <protection/>
    </xf>
    <xf numFmtId="4" fontId="13" fillId="0" borderId="13" xfId="38" applyNumberFormat="1" applyFont="1" applyFill="1" applyBorder="1" applyAlignment="1" applyProtection="1">
      <alignment horizontal="right" vertical="top"/>
      <protection/>
    </xf>
    <xf numFmtId="4" fontId="13" fillId="0" borderId="17" xfId="38" applyNumberFormat="1" applyFont="1" applyFill="1" applyBorder="1" applyAlignment="1" applyProtection="1">
      <alignment horizontal="right" vertical="top"/>
      <protection/>
    </xf>
    <xf numFmtId="4" fontId="13" fillId="0" borderId="12" xfId="38" applyNumberFormat="1" applyFont="1" applyFill="1" applyBorder="1" applyAlignment="1" applyProtection="1">
      <alignment horizontal="right" vertical="top"/>
      <protection/>
    </xf>
    <xf numFmtId="4" fontId="13" fillId="0" borderId="18" xfId="38" applyNumberFormat="1" applyFont="1" applyFill="1" applyBorder="1" applyAlignment="1" applyProtection="1">
      <alignment horizontal="right" vertical="top"/>
      <protection/>
    </xf>
    <xf numFmtId="4" fontId="13" fillId="0" borderId="0" xfId="38" applyNumberFormat="1" applyFont="1" applyFill="1" applyAlignment="1" applyProtection="1">
      <alignment horizontal="right"/>
      <protection/>
    </xf>
    <xf numFmtId="4" fontId="13" fillId="0" borderId="14" xfId="38" applyNumberFormat="1" applyFont="1" applyBorder="1" applyAlignment="1" applyProtection="1">
      <alignment horizontal="right"/>
      <protection/>
    </xf>
    <xf numFmtId="4" fontId="13" fillId="0" borderId="20" xfId="38" applyNumberFormat="1" applyFont="1" applyBorder="1" applyAlignment="1" applyProtection="1">
      <alignment horizontal="right"/>
      <protection/>
    </xf>
    <xf numFmtId="4" fontId="14" fillId="0" borderId="20" xfId="38" applyNumberFormat="1" applyFont="1" applyBorder="1" applyAlignment="1" applyProtection="1">
      <alignment horizontal="right"/>
      <protection/>
    </xf>
    <xf numFmtId="4" fontId="14" fillId="24" borderId="21" xfId="0" applyNumberFormat="1" applyFont="1" applyFill="1" applyBorder="1" applyAlignment="1" applyProtection="1">
      <alignment/>
      <protection/>
    </xf>
    <xf numFmtId="179" fontId="13" fillId="0" borderId="12" xfId="0" applyNumberFormat="1" applyFont="1" applyBorder="1" applyAlignment="1" applyProtection="1">
      <alignment/>
      <protection/>
    </xf>
    <xf numFmtId="179" fontId="15" fillId="0" borderId="0" xfId="0" applyNumberFormat="1" applyFont="1" applyFill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/>
      <protection/>
    </xf>
    <xf numFmtId="4" fontId="13" fillId="0" borderId="0" xfId="38" applyNumberFormat="1" applyFont="1" applyBorder="1" applyAlignment="1" applyProtection="1">
      <alignment horizontal="right"/>
      <protection/>
    </xf>
    <xf numFmtId="4" fontId="14" fillId="0" borderId="21" xfId="0" applyNumberFormat="1" applyFont="1" applyBorder="1" applyAlignment="1" applyProtection="1">
      <alignment/>
      <protection/>
    </xf>
    <xf numFmtId="4" fontId="6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21" fillId="18" borderId="0" xfId="0" applyFont="1" applyFill="1" applyAlignment="1" applyProtection="1">
      <alignment horizontal="left"/>
      <protection/>
    </xf>
    <xf numFmtId="0" fontId="24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24" borderId="22" xfId="0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 horizontal="center"/>
      <protection/>
    </xf>
    <xf numFmtId="0" fontId="13" fillId="24" borderId="25" xfId="0" applyFont="1" applyFill="1" applyBorder="1" applyAlignment="1" applyProtection="1">
      <alignment horizontal="center"/>
      <protection/>
    </xf>
    <xf numFmtId="0" fontId="13" fillId="24" borderId="26" xfId="0" applyFont="1" applyFill="1" applyBorder="1" applyAlignment="1" applyProtection="1">
      <alignment horizontal="center" wrapText="1"/>
      <protection/>
    </xf>
    <xf numFmtId="0" fontId="13" fillId="24" borderId="11" xfId="0" applyFont="1" applyFill="1" applyBorder="1" applyAlignment="1" applyProtection="1">
      <alignment horizontal="center" wrapText="1"/>
      <protection/>
    </xf>
    <xf numFmtId="0" fontId="13" fillId="24" borderId="27" xfId="0" applyFont="1" applyFill="1" applyBorder="1" applyAlignment="1" applyProtection="1">
      <alignment horizontal="center" wrapText="1"/>
      <protection/>
    </xf>
    <xf numFmtId="0" fontId="13" fillId="24" borderId="28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C15" sqref="C15"/>
    </sheetView>
  </sheetViews>
  <sheetFormatPr defaultColWidth="10.5" defaultRowHeight="12" customHeight="1"/>
  <cols>
    <col min="1" max="1" width="11.33203125" style="6" customWidth="1"/>
    <col min="2" max="2" width="45.83203125" style="6" customWidth="1"/>
    <col min="3" max="5" width="17.83203125" style="6" customWidth="1"/>
    <col min="6" max="16384" width="10.5" style="1" customWidth="1"/>
  </cols>
  <sheetData>
    <row r="1" spans="1:5" s="6" customFormat="1" ht="22.5" customHeight="1">
      <c r="A1" s="63" t="s">
        <v>170</v>
      </c>
      <c r="B1" s="64"/>
      <c r="C1" s="64"/>
      <c r="D1" s="64"/>
      <c r="E1" s="64"/>
    </row>
    <row r="2" spans="1:5" s="6" customFormat="1" ht="6.75" customHeight="1">
      <c r="A2" s="65"/>
      <c r="B2" s="64"/>
      <c r="C2" s="64"/>
      <c r="D2" s="64"/>
      <c r="E2" s="64"/>
    </row>
    <row r="3" spans="1:5" s="6" customFormat="1" ht="13.5" customHeight="1">
      <c r="A3" s="66" t="s">
        <v>171</v>
      </c>
      <c r="B3" s="67" t="s">
        <v>193</v>
      </c>
      <c r="C3" s="65"/>
      <c r="D3" s="65" t="s">
        <v>172</v>
      </c>
      <c r="E3" s="68">
        <v>43528</v>
      </c>
    </row>
    <row r="4" spans="1:5" s="6" customFormat="1" ht="12.75" customHeight="1">
      <c r="A4" s="65" t="s">
        <v>173</v>
      </c>
      <c r="B4" s="10" t="s">
        <v>174</v>
      </c>
      <c r="C4" s="65"/>
      <c r="D4" s="65" t="s">
        <v>175</v>
      </c>
      <c r="E4" s="10" t="s">
        <v>176</v>
      </c>
    </row>
    <row r="5" spans="1:5" s="6" customFormat="1" ht="12.75" customHeight="1">
      <c r="A5" s="65" t="s">
        <v>177</v>
      </c>
      <c r="B5" s="10"/>
      <c r="C5" s="65"/>
      <c r="D5" s="65" t="s">
        <v>178</v>
      </c>
      <c r="E5" s="65"/>
    </row>
    <row r="6" spans="1:5" s="6" customFormat="1" ht="6.75" customHeight="1" thickBot="1">
      <c r="A6" s="65"/>
      <c r="B6" s="64"/>
      <c r="C6" s="64"/>
      <c r="D6" s="64"/>
      <c r="E6" s="64"/>
    </row>
    <row r="7" spans="1:5" s="6" customFormat="1" ht="23.25" customHeight="1" thickBot="1">
      <c r="A7" s="69" t="s">
        <v>179</v>
      </c>
      <c r="B7" s="69" t="s">
        <v>180</v>
      </c>
      <c r="C7" s="69" t="s">
        <v>181</v>
      </c>
      <c r="D7" s="69" t="s">
        <v>182</v>
      </c>
      <c r="E7" s="69" t="s">
        <v>183</v>
      </c>
    </row>
    <row r="8" spans="1:5" s="6" customFormat="1" ht="6.75" customHeight="1">
      <c r="A8" s="65"/>
      <c r="B8" s="64"/>
      <c r="C8" s="64"/>
      <c r="D8" s="64"/>
      <c r="E8" s="64"/>
    </row>
    <row r="9" spans="1:5" s="6" customFormat="1" ht="6.75" customHeight="1">
      <c r="A9" s="65"/>
      <c r="B9" s="64"/>
      <c r="C9" s="64"/>
      <c r="D9" s="64"/>
      <c r="E9" s="64"/>
    </row>
    <row r="10" spans="1:5" s="6" customFormat="1" ht="13.5" customHeight="1">
      <c r="A10" s="145" t="s">
        <v>224</v>
      </c>
      <c r="B10" s="146"/>
      <c r="C10" s="64"/>
      <c r="D10" s="64"/>
      <c r="E10" s="64"/>
    </row>
    <row r="11" spans="1:5" s="6" customFormat="1" ht="13.5" customHeight="1">
      <c r="A11" s="70" t="s">
        <v>184</v>
      </c>
      <c r="B11" s="70" t="s">
        <v>185</v>
      </c>
      <c r="C11" s="71">
        <f>'Búracie práce'!H32</f>
        <v>0</v>
      </c>
      <c r="D11" s="71">
        <f>ROUND(0.2*C11,2)</f>
        <v>0</v>
      </c>
      <c r="E11" s="71">
        <f>C11+D11</f>
        <v>0</v>
      </c>
    </row>
    <row r="12" spans="1:5" s="6" customFormat="1" ht="13.5" customHeight="1">
      <c r="A12" s="70" t="s">
        <v>186</v>
      </c>
      <c r="B12" s="70" t="s">
        <v>187</v>
      </c>
      <c r="C12" s="71">
        <f>'Nový stav'!H46</f>
        <v>0</v>
      </c>
      <c r="D12" s="71">
        <f>ROUND(0.2*C12,2)</f>
        <v>0</v>
      </c>
      <c r="E12" s="71">
        <f>C12+D12</f>
        <v>0</v>
      </c>
    </row>
    <row r="13" spans="1:5" s="6" customFormat="1" ht="13.5" customHeight="1">
      <c r="A13" s="70" t="s">
        <v>188</v>
      </c>
      <c r="B13" s="70" t="s">
        <v>189</v>
      </c>
      <c r="C13" s="71">
        <f>ZTI!H35</f>
        <v>0</v>
      </c>
      <c r="D13" s="71">
        <f>ROUND(0.2*C13,2)</f>
        <v>0</v>
      </c>
      <c r="E13" s="71">
        <f>C13+D13</f>
        <v>0</v>
      </c>
    </row>
    <row r="14" spans="1:5" s="6" customFormat="1" ht="13.5" customHeight="1">
      <c r="A14" s="70" t="s">
        <v>190</v>
      </c>
      <c r="B14" s="70" t="s">
        <v>191</v>
      </c>
      <c r="C14" s="71">
        <v>0</v>
      </c>
      <c r="D14" s="71">
        <f>ROUND(0.2*C14,2)</f>
        <v>0</v>
      </c>
      <c r="E14" s="71">
        <f>C14+D14</f>
        <v>0</v>
      </c>
    </row>
    <row r="16" spans="1:5" s="6" customFormat="1" ht="21" customHeight="1">
      <c r="A16" s="72"/>
      <c r="B16" s="72" t="s">
        <v>69</v>
      </c>
      <c r="C16" s="73"/>
      <c r="D16" s="73"/>
      <c r="E16" s="73">
        <f>SUM(E11:E14)</f>
        <v>0</v>
      </c>
    </row>
    <row r="18" spans="1:5" s="6" customFormat="1" ht="13.5" customHeight="1">
      <c r="A18" s="145" t="s">
        <v>225</v>
      </c>
      <c r="B18" s="146"/>
      <c r="C18" s="64"/>
      <c r="D18" s="64"/>
      <c r="E18" s="64"/>
    </row>
    <row r="19" spans="1:5" s="6" customFormat="1" ht="13.5" customHeight="1">
      <c r="A19" s="70">
        <v>5</v>
      </c>
      <c r="B19" s="92" t="s">
        <v>221</v>
      </c>
      <c r="C19" s="71">
        <f>'Zariadenie učebne'!F24</f>
        <v>0</v>
      </c>
      <c r="D19" s="71">
        <f>ROUND(0.2*C19,2)</f>
        <v>0</v>
      </c>
      <c r="E19" s="71">
        <f>C19+D19</f>
        <v>0</v>
      </c>
    </row>
    <row r="20" spans="1:5" s="6" customFormat="1" ht="13.5" customHeight="1">
      <c r="A20" s="70"/>
      <c r="B20" s="92"/>
      <c r="C20" s="71"/>
      <c r="D20" s="71"/>
      <c r="E20" s="71"/>
    </row>
    <row r="21" spans="1:5" s="6" customFormat="1" ht="21" customHeight="1">
      <c r="A21" s="72"/>
      <c r="B21" s="72" t="s">
        <v>69</v>
      </c>
      <c r="C21" s="73"/>
      <c r="D21" s="73"/>
      <c r="E21" s="73">
        <f>SUM(E19:E20)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G12" sqref="G12:G31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7" width="10.83203125" style="4" customWidth="1"/>
    <col min="8" max="8" width="14.5" style="5" customWidth="1"/>
    <col min="9" max="10" width="3.66015625" style="1" customWidth="1"/>
    <col min="11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194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1</v>
      </c>
      <c r="B3" s="10"/>
      <c r="C3" s="10"/>
      <c r="D3" s="10"/>
      <c r="E3" s="10"/>
      <c r="F3" s="10" t="s">
        <v>2</v>
      </c>
      <c r="G3" s="8"/>
      <c r="H3" s="8"/>
    </row>
    <row r="4" spans="1:8" s="6" customFormat="1" ht="12.75" customHeight="1">
      <c r="A4" s="148"/>
      <c r="B4" s="148"/>
      <c r="C4" s="9"/>
      <c r="D4" s="10"/>
      <c r="E4" s="10"/>
      <c r="F4" s="10" t="s">
        <v>3</v>
      </c>
      <c r="G4" s="8"/>
      <c r="H4" s="8"/>
    </row>
    <row r="5" spans="1:8" s="6" customFormat="1" ht="12.75" customHeight="1">
      <c r="A5" s="10" t="s">
        <v>4</v>
      </c>
      <c r="B5" s="10"/>
      <c r="C5" s="10"/>
      <c r="D5" s="10"/>
      <c r="E5" s="10"/>
      <c r="F5" s="10" t="s">
        <v>5</v>
      </c>
      <c r="G5" s="8"/>
      <c r="H5" s="8"/>
    </row>
    <row r="6" spans="1:8" s="6" customFormat="1" ht="12.75" customHeight="1">
      <c r="A6" s="10" t="s">
        <v>6</v>
      </c>
      <c r="B6" s="10"/>
      <c r="C6" s="10"/>
      <c r="D6" s="10"/>
      <c r="E6" s="10"/>
      <c r="F6" s="147" t="s">
        <v>229</v>
      </c>
      <c r="G6" s="8"/>
      <c r="H6" s="8"/>
    </row>
    <row r="7" spans="1:8" s="6" customFormat="1" ht="6" customHeight="1" thickBo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 thickBo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</row>
    <row r="9" spans="1:8" s="6" customFormat="1" ht="4.5" customHeight="1">
      <c r="A9" s="8"/>
      <c r="B9" s="8"/>
      <c r="C9" s="8"/>
      <c r="D9" s="8"/>
      <c r="E9" s="8"/>
      <c r="F9" s="8"/>
      <c r="G9" s="8"/>
      <c r="H9" s="8"/>
    </row>
    <row r="10" spans="1:8" s="6" customFormat="1" ht="13.5" customHeight="1">
      <c r="A10" s="12"/>
      <c r="B10" s="13"/>
      <c r="C10" s="13" t="s">
        <v>16</v>
      </c>
      <c r="D10" s="13" t="s">
        <v>17</v>
      </c>
      <c r="E10" s="13"/>
      <c r="F10" s="143"/>
      <c r="G10" s="128"/>
      <c r="H10" s="128">
        <f>SUM(H11+H22)</f>
        <v>0</v>
      </c>
    </row>
    <row r="11" spans="1:8" s="6" customFormat="1" ht="21" customHeight="1">
      <c r="A11" s="15"/>
      <c r="B11" s="16"/>
      <c r="C11" s="16" t="s">
        <v>18</v>
      </c>
      <c r="D11" s="16" t="s">
        <v>19</v>
      </c>
      <c r="E11" s="16"/>
      <c r="F11" s="144"/>
      <c r="G11" s="142"/>
      <c r="H11" s="142">
        <f>SUM(H12:H21)</f>
        <v>0</v>
      </c>
    </row>
    <row r="12" spans="1:8" s="36" customFormat="1" ht="24" customHeight="1">
      <c r="A12" s="23">
        <v>1</v>
      </c>
      <c r="B12" s="24" t="s">
        <v>20</v>
      </c>
      <c r="C12" s="24" t="s">
        <v>21</v>
      </c>
      <c r="D12" s="24" t="s">
        <v>22</v>
      </c>
      <c r="E12" s="24" t="s">
        <v>23</v>
      </c>
      <c r="F12" s="137">
        <v>1</v>
      </c>
      <c r="G12" s="130"/>
      <c r="H12" s="130">
        <f>SUM(F12*G12)</f>
        <v>0</v>
      </c>
    </row>
    <row r="13" spans="1:8" s="36" customFormat="1" ht="24" customHeight="1">
      <c r="A13" s="23">
        <v>2</v>
      </c>
      <c r="B13" s="24" t="s">
        <v>20</v>
      </c>
      <c r="C13" s="24" t="s">
        <v>24</v>
      </c>
      <c r="D13" s="24" t="s">
        <v>25</v>
      </c>
      <c r="E13" s="24" t="s">
        <v>23</v>
      </c>
      <c r="F13" s="137">
        <v>1</v>
      </c>
      <c r="G13" s="130"/>
      <c r="H13" s="130">
        <f aca="true" t="shared" si="0" ref="H13:H21">SUM(F13*G13)</f>
        <v>0</v>
      </c>
    </row>
    <row r="14" spans="1:8" s="36" customFormat="1" ht="24" customHeight="1">
      <c r="A14" s="23">
        <v>3</v>
      </c>
      <c r="B14" s="24" t="s">
        <v>20</v>
      </c>
      <c r="C14" s="24" t="s">
        <v>26</v>
      </c>
      <c r="D14" s="24" t="s">
        <v>27</v>
      </c>
      <c r="E14" s="24" t="s">
        <v>28</v>
      </c>
      <c r="F14" s="137">
        <v>10</v>
      </c>
      <c r="G14" s="130"/>
      <c r="H14" s="130">
        <f t="shared" si="0"/>
        <v>0</v>
      </c>
    </row>
    <row r="15" spans="1:8" s="36" customFormat="1" ht="24" customHeight="1">
      <c r="A15" s="23">
        <v>4</v>
      </c>
      <c r="B15" s="24" t="s">
        <v>20</v>
      </c>
      <c r="C15" s="24" t="s">
        <v>29</v>
      </c>
      <c r="D15" s="24" t="s">
        <v>30</v>
      </c>
      <c r="E15" s="24" t="s">
        <v>28</v>
      </c>
      <c r="F15" s="137">
        <v>2</v>
      </c>
      <c r="G15" s="130"/>
      <c r="H15" s="130">
        <f t="shared" si="0"/>
        <v>0</v>
      </c>
    </row>
    <row r="16" spans="1:8" s="36" customFormat="1" ht="34.5" customHeight="1">
      <c r="A16" s="23">
        <v>5</v>
      </c>
      <c r="B16" s="24" t="s">
        <v>20</v>
      </c>
      <c r="C16" s="24" t="s">
        <v>31</v>
      </c>
      <c r="D16" s="24" t="s">
        <v>32</v>
      </c>
      <c r="E16" s="24" t="s">
        <v>28</v>
      </c>
      <c r="F16" s="137">
        <v>0.4</v>
      </c>
      <c r="G16" s="130"/>
      <c r="H16" s="130">
        <f t="shared" si="0"/>
        <v>0</v>
      </c>
    </row>
    <row r="17" spans="1:8" s="36" customFormat="1" ht="24" customHeight="1">
      <c r="A17" s="23">
        <v>6</v>
      </c>
      <c r="B17" s="24" t="s">
        <v>20</v>
      </c>
      <c r="C17" s="24" t="s">
        <v>33</v>
      </c>
      <c r="D17" s="24" t="s">
        <v>34</v>
      </c>
      <c r="E17" s="24" t="s">
        <v>35</v>
      </c>
      <c r="F17" s="137">
        <v>0.149</v>
      </c>
      <c r="G17" s="130"/>
      <c r="H17" s="130">
        <f t="shared" si="0"/>
        <v>0</v>
      </c>
    </row>
    <row r="18" spans="1:8" s="36" customFormat="1" ht="13.5" customHeight="1">
      <c r="A18" s="23">
        <v>7</v>
      </c>
      <c r="B18" s="24" t="s">
        <v>20</v>
      </c>
      <c r="C18" s="24" t="s">
        <v>36</v>
      </c>
      <c r="D18" s="24" t="s">
        <v>37</v>
      </c>
      <c r="E18" s="24" t="s">
        <v>35</v>
      </c>
      <c r="F18" s="137">
        <v>0.149</v>
      </c>
      <c r="G18" s="130"/>
      <c r="H18" s="130">
        <f t="shared" si="0"/>
        <v>0</v>
      </c>
    </row>
    <row r="19" spans="1:8" s="36" customFormat="1" ht="24" customHeight="1">
      <c r="A19" s="23">
        <v>8</v>
      </c>
      <c r="B19" s="24" t="s">
        <v>20</v>
      </c>
      <c r="C19" s="24" t="s">
        <v>38</v>
      </c>
      <c r="D19" s="24" t="s">
        <v>39</v>
      </c>
      <c r="E19" s="24" t="s">
        <v>35</v>
      </c>
      <c r="F19" s="137">
        <v>2.831</v>
      </c>
      <c r="G19" s="130"/>
      <c r="H19" s="130">
        <f t="shared" si="0"/>
        <v>0</v>
      </c>
    </row>
    <row r="20" spans="1:8" s="36" customFormat="1" ht="24" customHeight="1">
      <c r="A20" s="23">
        <v>9</v>
      </c>
      <c r="B20" s="24" t="s">
        <v>20</v>
      </c>
      <c r="C20" s="24" t="s">
        <v>40</v>
      </c>
      <c r="D20" s="24" t="s">
        <v>41</v>
      </c>
      <c r="E20" s="24" t="s">
        <v>35</v>
      </c>
      <c r="F20" s="137">
        <v>0.149</v>
      </c>
      <c r="G20" s="130"/>
      <c r="H20" s="130">
        <f t="shared" si="0"/>
        <v>0</v>
      </c>
    </row>
    <row r="21" spans="1:8" s="36" customFormat="1" ht="24" customHeight="1">
      <c r="A21" s="23">
        <v>10</v>
      </c>
      <c r="B21" s="24" t="s">
        <v>20</v>
      </c>
      <c r="C21" s="24" t="s">
        <v>42</v>
      </c>
      <c r="D21" s="24" t="s">
        <v>43</v>
      </c>
      <c r="E21" s="24" t="s">
        <v>35</v>
      </c>
      <c r="F21" s="137">
        <v>0.149</v>
      </c>
      <c r="G21" s="130"/>
      <c r="H21" s="130">
        <f t="shared" si="0"/>
        <v>0</v>
      </c>
    </row>
    <row r="22" spans="1:8" s="36" customFormat="1" ht="21" customHeight="1">
      <c r="A22" s="21"/>
      <c r="B22" s="22"/>
      <c r="C22" s="22" t="s">
        <v>44</v>
      </c>
      <c r="D22" s="22" t="s">
        <v>45</v>
      </c>
      <c r="E22" s="22"/>
      <c r="F22" s="136"/>
      <c r="G22" s="129"/>
      <c r="H22" s="129">
        <f>SUM(H23)</f>
        <v>0</v>
      </c>
    </row>
    <row r="23" spans="1:8" s="36" customFormat="1" ht="24" customHeight="1">
      <c r="A23" s="23">
        <v>11</v>
      </c>
      <c r="B23" s="24" t="s">
        <v>46</v>
      </c>
      <c r="C23" s="24" t="s">
        <v>47</v>
      </c>
      <c r="D23" s="24" t="s">
        <v>48</v>
      </c>
      <c r="E23" s="24" t="s">
        <v>35</v>
      </c>
      <c r="F23" s="137">
        <v>0.213</v>
      </c>
      <c r="G23" s="130"/>
      <c r="H23" s="130">
        <f>SUM(F23*G23)</f>
        <v>0</v>
      </c>
    </row>
    <row r="24" spans="1:8" s="36" customFormat="1" ht="13.5" customHeight="1">
      <c r="A24" s="27"/>
      <c r="B24" s="28"/>
      <c r="C24" s="28" t="s">
        <v>49</v>
      </c>
      <c r="D24" s="28" t="s">
        <v>50</v>
      </c>
      <c r="E24" s="28"/>
      <c r="F24" s="139"/>
      <c r="G24" s="132"/>
      <c r="H24" s="132">
        <f>SUM(H25+H27)</f>
        <v>0</v>
      </c>
    </row>
    <row r="25" spans="1:8" s="36" customFormat="1" ht="21" customHeight="1">
      <c r="A25" s="21"/>
      <c r="B25" s="22"/>
      <c r="C25" s="22" t="s">
        <v>51</v>
      </c>
      <c r="D25" s="22" t="s">
        <v>52</v>
      </c>
      <c r="E25" s="22"/>
      <c r="F25" s="136"/>
      <c r="G25" s="129"/>
      <c r="H25" s="129">
        <f>SUM(H26)</f>
        <v>0</v>
      </c>
    </row>
    <row r="26" spans="1:8" s="36" customFormat="1" ht="24" customHeight="1">
      <c r="A26" s="23">
        <v>12</v>
      </c>
      <c r="B26" s="24" t="s">
        <v>53</v>
      </c>
      <c r="C26" s="24" t="s">
        <v>54</v>
      </c>
      <c r="D26" s="24" t="s">
        <v>55</v>
      </c>
      <c r="E26" s="24" t="s">
        <v>23</v>
      </c>
      <c r="F26" s="137">
        <v>1</v>
      </c>
      <c r="G26" s="130"/>
      <c r="H26" s="130">
        <f>SUM(F26*G26)</f>
        <v>0</v>
      </c>
    </row>
    <row r="27" spans="1:8" s="36" customFormat="1" ht="21" customHeight="1">
      <c r="A27" s="21"/>
      <c r="B27" s="22"/>
      <c r="C27" s="22" t="s">
        <v>56</v>
      </c>
      <c r="D27" s="22" t="s">
        <v>57</v>
      </c>
      <c r="E27" s="22"/>
      <c r="F27" s="136"/>
      <c r="G27" s="129"/>
      <c r="H27" s="129">
        <f>SUM(H28)</f>
        <v>0</v>
      </c>
    </row>
    <row r="28" spans="1:8" s="36" customFormat="1" ht="24" customHeight="1">
      <c r="A28" s="23">
        <v>13</v>
      </c>
      <c r="B28" s="24" t="s">
        <v>58</v>
      </c>
      <c r="C28" s="24" t="s">
        <v>59</v>
      </c>
      <c r="D28" s="24" t="s">
        <v>60</v>
      </c>
      <c r="E28" s="24" t="s">
        <v>61</v>
      </c>
      <c r="F28" s="137">
        <v>58.13</v>
      </c>
      <c r="G28" s="130"/>
      <c r="H28" s="130">
        <f>SUM(F28*G28)</f>
        <v>0</v>
      </c>
    </row>
    <row r="29" spans="1:8" s="36" customFormat="1" ht="13.5" customHeight="1">
      <c r="A29" s="27"/>
      <c r="B29" s="28"/>
      <c r="C29" s="28" t="s">
        <v>62</v>
      </c>
      <c r="D29" s="28" t="s">
        <v>63</v>
      </c>
      <c r="E29" s="28"/>
      <c r="F29" s="139"/>
      <c r="G29" s="132"/>
      <c r="H29" s="132">
        <f>SUM(H30)</f>
        <v>0</v>
      </c>
    </row>
    <row r="30" spans="1:8" s="36" customFormat="1" ht="21" customHeight="1">
      <c r="A30" s="21"/>
      <c r="B30" s="22"/>
      <c r="C30" s="22" t="s">
        <v>64</v>
      </c>
      <c r="D30" s="22" t="s">
        <v>65</v>
      </c>
      <c r="E30" s="22"/>
      <c r="F30" s="136"/>
      <c r="G30" s="129"/>
      <c r="H30" s="129">
        <f>SUM(H31)</f>
        <v>0</v>
      </c>
    </row>
    <row r="31" spans="1:8" s="36" customFormat="1" ht="24" customHeight="1">
      <c r="A31" s="23">
        <v>14</v>
      </c>
      <c r="B31" s="24" t="s">
        <v>66</v>
      </c>
      <c r="C31" s="24" t="s">
        <v>67</v>
      </c>
      <c r="D31" s="24" t="s">
        <v>68</v>
      </c>
      <c r="E31" s="24" t="s">
        <v>23</v>
      </c>
      <c r="F31" s="137">
        <v>1</v>
      </c>
      <c r="G31" s="130"/>
      <c r="H31" s="130">
        <f>SUM(F31*G31)</f>
        <v>0</v>
      </c>
    </row>
    <row r="32" spans="1:8" s="6" customFormat="1" ht="21" customHeight="1">
      <c r="A32" s="17"/>
      <c r="B32" s="18"/>
      <c r="C32" s="18"/>
      <c r="D32" s="18" t="s">
        <v>69</v>
      </c>
      <c r="E32" s="18"/>
      <c r="F32" s="19"/>
      <c r="G32" s="19"/>
      <c r="H32" s="20">
        <f>SUM(H10+H24+H29)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1">
      <pane ySplit="9" topLeftCell="BM18" activePane="bottomLeft" state="frozen"/>
      <selection pane="topLeft" activeCell="A1" sqref="A1"/>
      <selection pane="bottomLeft" activeCell="G12" sqref="G12:G44"/>
    </sheetView>
  </sheetViews>
  <sheetFormatPr defaultColWidth="10.5" defaultRowHeight="12" customHeight="1"/>
  <cols>
    <col min="1" max="1" width="7.5" style="2" customWidth="1"/>
    <col min="2" max="2" width="7.16015625" style="3" customWidth="1"/>
    <col min="3" max="3" width="14.16015625" style="3" customWidth="1"/>
    <col min="4" max="4" width="49.16015625" style="3" customWidth="1"/>
    <col min="5" max="5" width="4.66015625" style="3" customWidth="1"/>
    <col min="6" max="7" width="10.83203125" style="4" customWidth="1"/>
    <col min="8" max="8" width="14.5" style="5" customWidth="1"/>
    <col min="9" max="16384" width="10.5" style="1" customWidth="1"/>
  </cols>
  <sheetData>
    <row r="1" spans="1:8" s="6" customFormat="1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194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70</v>
      </c>
      <c r="B3" s="10"/>
      <c r="C3" s="10"/>
      <c r="D3" s="10"/>
      <c r="E3" s="10"/>
      <c r="F3" s="10" t="s">
        <v>2</v>
      </c>
      <c r="G3" s="8"/>
      <c r="H3" s="8"/>
    </row>
    <row r="4" spans="1:8" s="6" customFormat="1" ht="12.75" customHeight="1">
      <c r="A4" s="148"/>
      <c r="B4" s="148"/>
      <c r="C4" s="9"/>
      <c r="D4" s="10"/>
      <c r="E4" s="10"/>
      <c r="F4" s="10" t="s">
        <v>3</v>
      </c>
      <c r="G4" s="8"/>
      <c r="H4" s="8"/>
    </row>
    <row r="5" spans="1:8" s="6" customFormat="1" ht="12.75" customHeight="1">
      <c r="A5" s="10" t="s">
        <v>4</v>
      </c>
      <c r="B5" s="10"/>
      <c r="C5" s="10"/>
      <c r="D5" s="10"/>
      <c r="E5" s="10"/>
      <c r="F5" s="10" t="s">
        <v>5</v>
      </c>
      <c r="G5" s="8"/>
      <c r="H5" s="8"/>
    </row>
    <row r="6" spans="1:8" s="6" customFormat="1" ht="12.75" customHeight="1">
      <c r="A6" s="10" t="s">
        <v>6</v>
      </c>
      <c r="B6" s="10"/>
      <c r="C6" s="10"/>
      <c r="D6" s="10"/>
      <c r="E6" s="10"/>
      <c r="F6" s="147" t="s">
        <v>229</v>
      </c>
      <c r="G6" s="8"/>
      <c r="H6" s="8"/>
    </row>
    <row r="7" spans="1:8" s="6" customFormat="1" ht="6" customHeight="1" thickBot="1">
      <c r="A7" s="8"/>
      <c r="B7" s="8"/>
      <c r="C7" s="8"/>
      <c r="D7" s="8"/>
      <c r="E7" s="8"/>
      <c r="F7" s="8"/>
      <c r="G7" s="8"/>
      <c r="H7" s="8"/>
    </row>
    <row r="8" spans="1:8" s="6" customFormat="1" ht="25.5" customHeight="1" thickBot="1">
      <c r="A8" s="11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</row>
    <row r="9" spans="1:8" s="6" customFormat="1" ht="4.5" customHeight="1">
      <c r="A9" s="8"/>
      <c r="B9" s="8"/>
      <c r="C9" s="8"/>
      <c r="D9" s="8"/>
      <c r="E9" s="8"/>
      <c r="F9" s="8"/>
      <c r="G9" s="8"/>
      <c r="H9" s="8"/>
    </row>
    <row r="10" spans="1:8" s="6" customFormat="1" ht="13.5" customHeight="1">
      <c r="A10" s="12"/>
      <c r="B10" s="13"/>
      <c r="C10" s="13" t="s">
        <v>16</v>
      </c>
      <c r="D10" s="13" t="s">
        <v>17</v>
      </c>
      <c r="E10" s="13"/>
      <c r="F10" s="14"/>
      <c r="G10" s="128"/>
      <c r="H10" s="128">
        <f>SUM(H11+H16+H19)</f>
        <v>0</v>
      </c>
    </row>
    <row r="11" spans="1:8" s="6" customFormat="1" ht="21" customHeight="1">
      <c r="A11" s="21"/>
      <c r="B11" s="22"/>
      <c r="C11" s="22" t="s">
        <v>15</v>
      </c>
      <c r="D11" s="22" t="s">
        <v>71</v>
      </c>
      <c r="E11" s="22"/>
      <c r="F11" s="136"/>
      <c r="G11" s="129"/>
      <c r="H11" s="129">
        <f>SUM(H12:H15)</f>
        <v>0</v>
      </c>
    </row>
    <row r="12" spans="1:8" s="6" customFormat="1" ht="34.5" customHeight="1">
      <c r="A12" s="23">
        <v>1</v>
      </c>
      <c r="B12" s="24" t="s">
        <v>46</v>
      </c>
      <c r="C12" s="24" t="s">
        <v>72</v>
      </c>
      <c r="D12" s="24" t="s">
        <v>73</v>
      </c>
      <c r="E12" s="24" t="s">
        <v>61</v>
      </c>
      <c r="F12" s="137">
        <v>58.1</v>
      </c>
      <c r="G12" s="130"/>
      <c r="H12" s="130">
        <f>SUM(F12*G12)</f>
        <v>0</v>
      </c>
    </row>
    <row r="13" spans="1:8" s="6" customFormat="1" ht="24" customHeight="1">
      <c r="A13" s="23">
        <v>2</v>
      </c>
      <c r="B13" s="24" t="s">
        <v>46</v>
      </c>
      <c r="C13" s="24" t="s">
        <v>74</v>
      </c>
      <c r="D13" s="24" t="s">
        <v>75</v>
      </c>
      <c r="E13" s="24" t="s">
        <v>61</v>
      </c>
      <c r="F13" s="137">
        <v>72.59</v>
      </c>
      <c r="G13" s="130"/>
      <c r="H13" s="130">
        <f>SUM(F13*G13)</f>
        <v>0</v>
      </c>
    </row>
    <row r="14" spans="1:8" s="6" customFormat="1" ht="13.5" customHeight="1">
      <c r="A14" s="25"/>
      <c r="B14" s="26"/>
      <c r="C14" s="26"/>
      <c r="D14" s="26" t="s">
        <v>76</v>
      </c>
      <c r="E14" s="26"/>
      <c r="F14" s="138">
        <v>72.5904</v>
      </c>
      <c r="G14" s="131"/>
      <c r="H14" s="130">
        <f>SUM(F14*G14)</f>
        <v>0</v>
      </c>
    </row>
    <row r="15" spans="1:8" s="6" customFormat="1" ht="24" customHeight="1">
      <c r="A15" s="23">
        <v>3</v>
      </c>
      <c r="B15" s="24" t="s">
        <v>77</v>
      </c>
      <c r="C15" s="24" t="s">
        <v>78</v>
      </c>
      <c r="D15" s="24" t="s">
        <v>79</v>
      </c>
      <c r="E15" s="24" t="s">
        <v>23</v>
      </c>
      <c r="F15" s="137">
        <v>1</v>
      </c>
      <c r="G15" s="130"/>
      <c r="H15" s="130">
        <f>SUM(F15*G15)</f>
        <v>0</v>
      </c>
    </row>
    <row r="16" spans="1:8" s="6" customFormat="1" ht="21" customHeight="1">
      <c r="A16" s="21"/>
      <c r="B16" s="22"/>
      <c r="C16" s="22" t="s">
        <v>18</v>
      </c>
      <c r="D16" s="22" t="s">
        <v>19</v>
      </c>
      <c r="E16" s="22"/>
      <c r="F16" s="136"/>
      <c r="G16" s="129"/>
      <c r="H16" s="129">
        <f>SUM(H17:H18)</f>
        <v>0</v>
      </c>
    </row>
    <row r="17" spans="1:8" s="6" customFormat="1" ht="24" customHeight="1">
      <c r="A17" s="23">
        <v>4</v>
      </c>
      <c r="B17" s="24" t="s">
        <v>80</v>
      </c>
      <c r="C17" s="24" t="s">
        <v>81</v>
      </c>
      <c r="D17" s="24" t="s">
        <v>82</v>
      </c>
      <c r="E17" s="24" t="s">
        <v>61</v>
      </c>
      <c r="F17" s="137">
        <v>58.1</v>
      </c>
      <c r="G17" s="130"/>
      <c r="H17" s="130">
        <f>SUM(F17*G17)</f>
        <v>0</v>
      </c>
    </row>
    <row r="18" spans="1:8" s="6" customFormat="1" ht="13.5" customHeight="1">
      <c r="A18" s="23">
        <v>5</v>
      </c>
      <c r="B18" s="24" t="s">
        <v>77</v>
      </c>
      <c r="C18" s="24" t="s">
        <v>83</v>
      </c>
      <c r="D18" s="24" t="s">
        <v>84</v>
      </c>
      <c r="E18" s="24" t="s">
        <v>61</v>
      </c>
      <c r="F18" s="137">
        <v>58.1</v>
      </c>
      <c r="G18" s="130"/>
      <c r="H18" s="130">
        <f>SUM(F18*G18)</f>
        <v>0</v>
      </c>
    </row>
    <row r="19" spans="1:8" s="6" customFormat="1" ht="21" customHeight="1">
      <c r="A19" s="21"/>
      <c r="B19" s="22"/>
      <c r="C19" s="22" t="s">
        <v>44</v>
      </c>
      <c r="D19" s="22" t="s">
        <v>45</v>
      </c>
      <c r="E19" s="22"/>
      <c r="F19" s="136"/>
      <c r="G19" s="129"/>
      <c r="H19" s="129">
        <f>SUM(H20)</f>
        <v>0</v>
      </c>
    </row>
    <row r="20" spans="1:8" s="6" customFormat="1" ht="24" customHeight="1">
      <c r="A20" s="23">
        <v>6</v>
      </c>
      <c r="B20" s="24" t="s">
        <v>46</v>
      </c>
      <c r="C20" s="24" t="s">
        <v>47</v>
      </c>
      <c r="D20" s="24" t="s">
        <v>48</v>
      </c>
      <c r="E20" s="24" t="s">
        <v>35</v>
      </c>
      <c r="F20" s="137">
        <v>3.455</v>
      </c>
      <c r="G20" s="130"/>
      <c r="H20" s="130">
        <f>SUM(F20*G20)</f>
        <v>0</v>
      </c>
    </row>
    <row r="21" spans="1:8" s="6" customFormat="1" ht="13.5" customHeight="1">
      <c r="A21" s="27"/>
      <c r="B21" s="28"/>
      <c r="C21" s="28" t="s">
        <v>49</v>
      </c>
      <c r="D21" s="28" t="s">
        <v>50</v>
      </c>
      <c r="E21" s="28"/>
      <c r="F21" s="139"/>
      <c r="G21" s="132"/>
      <c r="H21" s="132">
        <f>SUM(H22+H26+H29+H35+H41)</f>
        <v>0</v>
      </c>
    </row>
    <row r="22" spans="1:8" s="6" customFormat="1" ht="21" customHeight="1">
      <c r="A22" s="21"/>
      <c r="B22" s="22"/>
      <c r="C22" s="22" t="s">
        <v>85</v>
      </c>
      <c r="D22" s="22" t="s">
        <v>86</v>
      </c>
      <c r="E22" s="22"/>
      <c r="F22" s="136"/>
      <c r="G22" s="129"/>
      <c r="H22" s="129">
        <f>SUM(H23:H25)</f>
        <v>0</v>
      </c>
    </row>
    <row r="23" spans="1:8" s="6" customFormat="1" ht="13.5" customHeight="1">
      <c r="A23" s="23">
        <v>7</v>
      </c>
      <c r="B23" s="24" t="s">
        <v>85</v>
      </c>
      <c r="C23" s="24" t="s">
        <v>87</v>
      </c>
      <c r="D23" s="24" t="s">
        <v>88</v>
      </c>
      <c r="E23" s="24" t="s">
        <v>61</v>
      </c>
      <c r="F23" s="137">
        <v>37.276</v>
      </c>
      <c r="G23" s="130"/>
      <c r="H23" s="130">
        <f>SUM(F23*G23)</f>
        <v>0</v>
      </c>
    </row>
    <row r="24" spans="1:8" s="6" customFormat="1" ht="13.5" customHeight="1">
      <c r="A24" s="25"/>
      <c r="B24" s="26"/>
      <c r="C24" s="26"/>
      <c r="D24" s="26" t="s">
        <v>89</v>
      </c>
      <c r="E24" s="26"/>
      <c r="F24" s="138">
        <v>37.276</v>
      </c>
      <c r="G24" s="131"/>
      <c r="H24" s="131"/>
    </row>
    <row r="25" spans="1:8" s="6" customFormat="1" ht="24" customHeight="1">
      <c r="A25" s="23">
        <v>8</v>
      </c>
      <c r="B25" s="24" t="s">
        <v>85</v>
      </c>
      <c r="C25" s="24" t="s">
        <v>90</v>
      </c>
      <c r="D25" s="24" t="s">
        <v>91</v>
      </c>
      <c r="E25" s="24" t="s">
        <v>92</v>
      </c>
      <c r="F25" s="137">
        <v>4.707</v>
      </c>
      <c r="G25" s="130"/>
      <c r="H25" s="130">
        <f>SUM(F25*G25)</f>
        <v>0</v>
      </c>
    </row>
    <row r="26" spans="1:8" s="6" customFormat="1" ht="21" customHeight="1">
      <c r="A26" s="21"/>
      <c r="B26" s="22"/>
      <c r="C26" s="22" t="s">
        <v>93</v>
      </c>
      <c r="D26" s="22" t="s">
        <v>94</v>
      </c>
      <c r="E26" s="22"/>
      <c r="F26" s="136"/>
      <c r="G26" s="129"/>
      <c r="H26" s="129">
        <f>SUM(H27:H28)</f>
        <v>0</v>
      </c>
    </row>
    <row r="27" spans="1:8" s="6" customFormat="1" ht="24" customHeight="1">
      <c r="A27" s="23">
        <v>9</v>
      </c>
      <c r="B27" s="24" t="s">
        <v>93</v>
      </c>
      <c r="C27" s="24" t="s">
        <v>95</v>
      </c>
      <c r="D27" s="24" t="s">
        <v>96</v>
      </c>
      <c r="E27" s="24" t="s">
        <v>61</v>
      </c>
      <c r="F27" s="137">
        <v>15.5</v>
      </c>
      <c r="G27" s="130"/>
      <c r="H27" s="130">
        <f>SUM(F27*G27)</f>
        <v>0</v>
      </c>
    </row>
    <row r="28" spans="1:8" s="6" customFormat="1" ht="24" customHeight="1">
      <c r="A28" s="23">
        <v>10</v>
      </c>
      <c r="B28" s="24" t="s">
        <v>93</v>
      </c>
      <c r="C28" s="24" t="s">
        <v>97</v>
      </c>
      <c r="D28" s="24" t="s">
        <v>98</v>
      </c>
      <c r="E28" s="24" t="s">
        <v>92</v>
      </c>
      <c r="F28" s="137">
        <v>24.025</v>
      </c>
      <c r="G28" s="130"/>
      <c r="H28" s="130">
        <f>SUM(F28*G28)</f>
        <v>0</v>
      </c>
    </row>
    <row r="29" spans="1:8" s="6" customFormat="1" ht="21" customHeight="1">
      <c r="A29" s="21"/>
      <c r="B29" s="22"/>
      <c r="C29" s="22" t="s">
        <v>56</v>
      </c>
      <c r="D29" s="22" t="s">
        <v>57</v>
      </c>
      <c r="E29" s="22"/>
      <c r="F29" s="136"/>
      <c r="G29" s="129"/>
      <c r="H29" s="129">
        <f>SUM(H30:H34)</f>
        <v>0</v>
      </c>
    </row>
    <row r="30" spans="1:8" s="6" customFormat="1" ht="13.5" customHeight="1">
      <c r="A30" s="23">
        <v>11</v>
      </c>
      <c r="B30" s="24" t="s">
        <v>58</v>
      </c>
      <c r="C30" s="24" t="s">
        <v>99</v>
      </c>
      <c r="D30" s="24" t="s">
        <v>100</v>
      </c>
      <c r="E30" s="24" t="s">
        <v>61</v>
      </c>
      <c r="F30" s="137">
        <v>59.352</v>
      </c>
      <c r="G30" s="130"/>
      <c r="H30" s="130">
        <f>SUM(F30*G30)</f>
        <v>0</v>
      </c>
    </row>
    <row r="31" spans="1:8" s="6" customFormat="1" ht="13.5" customHeight="1">
      <c r="A31" s="25"/>
      <c r="B31" s="26"/>
      <c r="C31" s="26"/>
      <c r="D31" s="26" t="s">
        <v>101</v>
      </c>
      <c r="E31" s="26"/>
      <c r="F31" s="138">
        <v>59.352</v>
      </c>
      <c r="G31" s="131"/>
      <c r="H31" s="130"/>
    </row>
    <row r="32" spans="1:8" s="6" customFormat="1" ht="13.5" customHeight="1">
      <c r="A32" s="29">
        <v>12</v>
      </c>
      <c r="B32" s="30" t="s">
        <v>102</v>
      </c>
      <c r="C32" s="30" t="s">
        <v>103</v>
      </c>
      <c r="D32" s="30" t="s">
        <v>104</v>
      </c>
      <c r="E32" s="30" t="s">
        <v>61</v>
      </c>
      <c r="F32" s="140">
        <v>61.133</v>
      </c>
      <c r="G32" s="133"/>
      <c r="H32" s="130">
        <f>SUM(F32*G32)</f>
        <v>0</v>
      </c>
    </row>
    <row r="33" spans="1:8" s="6" customFormat="1" ht="13.5" customHeight="1">
      <c r="A33" s="25"/>
      <c r="B33" s="26"/>
      <c r="C33" s="26"/>
      <c r="D33" s="26" t="s">
        <v>105</v>
      </c>
      <c r="E33" s="26"/>
      <c r="F33" s="138">
        <v>61.13256</v>
      </c>
      <c r="G33" s="131"/>
      <c r="H33" s="130"/>
    </row>
    <row r="34" spans="1:8" s="6" customFormat="1" ht="24" customHeight="1">
      <c r="A34" s="23">
        <v>13</v>
      </c>
      <c r="B34" s="24" t="s">
        <v>58</v>
      </c>
      <c r="C34" s="24" t="s">
        <v>106</v>
      </c>
      <c r="D34" s="24" t="s">
        <v>107</v>
      </c>
      <c r="E34" s="24" t="s">
        <v>92</v>
      </c>
      <c r="F34" s="137">
        <v>16.533</v>
      </c>
      <c r="G34" s="130"/>
      <c r="H34" s="130">
        <f>SUM(F34*G34)</f>
        <v>0</v>
      </c>
    </row>
    <row r="35" spans="1:8" s="6" customFormat="1" ht="21" customHeight="1">
      <c r="A35" s="21"/>
      <c r="B35" s="22"/>
      <c r="C35" s="22" t="s">
        <v>108</v>
      </c>
      <c r="D35" s="22" t="s">
        <v>109</v>
      </c>
      <c r="E35" s="22"/>
      <c r="F35" s="136"/>
      <c r="G35" s="129"/>
      <c r="H35" s="129">
        <f>SUM(H36:H40)</f>
        <v>0</v>
      </c>
    </row>
    <row r="36" spans="1:8" s="6" customFormat="1" ht="24" customHeight="1">
      <c r="A36" s="23">
        <v>14</v>
      </c>
      <c r="B36" s="24" t="s">
        <v>110</v>
      </c>
      <c r="C36" s="24" t="s">
        <v>111</v>
      </c>
      <c r="D36" s="24" t="s">
        <v>112</v>
      </c>
      <c r="E36" s="24" t="s">
        <v>61</v>
      </c>
      <c r="F36" s="137">
        <v>3.15</v>
      </c>
      <c r="G36" s="130"/>
      <c r="H36" s="130">
        <f>SUM(F36*G36)</f>
        <v>0</v>
      </c>
    </row>
    <row r="37" spans="1:8" s="6" customFormat="1" ht="13.5" customHeight="1">
      <c r="A37" s="25"/>
      <c r="B37" s="26"/>
      <c r="C37" s="26"/>
      <c r="D37" s="26" t="s">
        <v>113</v>
      </c>
      <c r="E37" s="26"/>
      <c r="F37" s="138">
        <v>3.15</v>
      </c>
      <c r="G37" s="131"/>
      <c r="H37" s="130"/>
    </row>
    <row r="38" spans="1:8" s="6" customFormat="1" ht="13.5" customHeight="1">
      <c r="A38" s="29">
        <v>15</v>
      </c>
      <c r="B38" s="30" t="s">
        <v>114</v>
      </c>
      <c r="C38" s="30" t="s">
        <v>115</v>
      </c>
      <c r="D38" s="30" t="s">
        <v>116</v>
      </c>
      <c r="E38" s="30" t="s">
        <v>61</v>
      </c>
      <c r="F38" s="140">
        <v>3.245</v>
      </c>
      <c r="G38" s="133"/>
      <c r="H38" s="130">
        <f>SUM(F38*G38)</f>
        <v>0</v>
      </c>
    </row>
    <row r="39" spans="1:8" s="6" customFormat="1" ht="13.5" customHeight="1">
      <c r="A39" s="25"/>
      <c r="B39" s="26"/>
      <c r="C39" s="26"/>
      <c r="D39" s="26" t="s">
        <v>117</v>
      </c>
      <c r="E39" s="26"/>
      <c r="F39" s="138">
        <v>3.2445</v>
      </c>
      <c r="G39" s="131"/>
      <c r="H39" s="130"/>
    </row>
    <row r="40" spans="1:8" s="6" customFormat="1" ht="24" customHeight="1">
      <c r="A40" s="23">
        <v>16</v>
      </c>
      <c r="B40" s="24" t="s">
        <v>110</v>
      </c>
      <c r="C40" s="24" t="s">
        <v>118</v>
      </c>
      <c r="D40" s="24" t="s">
        <v>119</v>
      </c>
      <c r="E40" s="24" t="s">
        <v>92</v>
      </c>
      <c r="F40" s="137">
        <v>1.136</v>
      </c>
      <c r="G40" s="130"/>
      <c r="H40" s="130">
        <f>SUM(F40*G40)</f>
        <v>0</v>
      </c>
    </row>
    <row r="41" spans="1:8" s="6" customFormat="1" ht="21" customHeight="1">
      <c r="A41" s="21"/>
      <c r="B41" s="22"/>
      <c r="C41" s="22" t="s">
        <v>120</v>
      </c>
      <c r="D41" s="22" t="s">
        <v>121</v>
      </c>
      <c r="E41" s="22"/>
      <c r="F41" s="136"/>
      <c r="G41" s="129"/>
      <c r="H41" s="129">
        <f>SUM(H42)</f>
        <v>0</v>
      </c>
    </row>
    <row r="42" spans="1:8" s="6" customFormat="1" ht="24" customHeight="1">
      <c r="A42" s="23">
        <v>17</v>
      </c>
      <c r="B42" s="24" t="s">
        <v>120</v>
      </c>
      <c r="C42" s="24" t="s">
        <v>122</v>
      </c>
      <c r="D42" s="24" t="s">
        <v>123</v>
      </c>
      <c r="E42" s="24" t="s">
        <v>61</v>
      </c>
      <c r="F42" s="137">
        <v>178.545</v>
      </c>
      <c r="G42" s="130"/>
      <c r="H42" s="130">
        <f>SUM(F42*G42)</f>
        <v>0</v>
      </c>
    </row>
    <row r="43" spans="1:8" s="6" customFormat="1" ht="13.5" customHeight="1">
      <c r="A43" s="25"/>
      <c r="B43" s="26"/>
      <c r="C43" s="26"/>
      <c r="D43" s="26" t="s">
        <v>124</v>
      </c>
      <c r="E43" s="26"/>
      <c r="F43" s="138">
        <v>58.1</v>
      </c>
      <c r="G43" s="131"/>
      <c r="H43" s="131"/>
    </row>
    <row r="44" spans="1:8" s="6" customFormat="1" ht="13.5" customHeight="1">
      <c r="A44" s="25"/>
      <c r="B44" s="26"/>
      <c r="C44" s="26"/>
      <c r="D44" s="26" t="s">
        <v>125</v>
      </c>
      <c r="E44" s="26"/>
      <c r="F44" s="138">
        <v>120.4448</v>
      </c>
      <c r="G44" s="131"/>
      <c r="H44" s="131"/>
    </row>
    <row r="45" spans="1:8" s="6" customFormat="1" ht="13.5" customHeight="1">
      <c r="A45" s="31"/>
      <c r="B45" s="32"/>
      <c r="C45" s="32"/>
      <c r="D45" s="32" t="s">
        <v>126</v>
      </c>
      <c r="E45" s="32"/>
      <c r="F45" s="141">
        <v>178.5448</v>
      </c>
      <c r="G45" s="134"/>
      <c r="H45" s="134"/>
    </row>
    <row r="46" spans="1:8" s="6" customFormat="1" ht="21" customHeight="1">
      <c r="A46" s="33"/>
      <c r="B46" s="34"/>
      <c r="C46" s="34"/>
      <c r="D46" s="34" t="s">
        <v>69</v>
      </c>
      <c r="E46" s="34"/>
      <c r="F46" s="35"/>
      <c r="G46" s="135"/>
      <c r="H46" s="135">
        <f>SUM(H10+H21)</f>
        <v>0</v>
      </c>
    </row>
  </sheetData>
  <sheetProtection/>
  <mergeCells count="1">
    <mergeCell ref="A4:B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G6" sqref="G6:G32"/>
    </sheetView>
  </sheetViews>
  <sheetFormatPr defaultColWidth="9.33203125" defaultRowHeight="10.5"/>
  <cols>
    <col min="1" max="1" width="6.5" style="39" customWidth="1"/>
    <col min="2" max="2" width="78" style="39" customWidth="1"/>
    <col min="3" max="3" width="8.16015625" style="39" customWidth="1"/>
    <col min="4" max="4" width="8.83203125" style="39" customWidth="1"/>
    <col min="5" max="7" width="13.66015625" style="39" customWidth="1"/>
    <col min="8" max="8" width="15.5" style="39" customWidth="1"/>
    <col min="9" max="9" width="12.66015625" style="39" bestFit="1" customWidth="1"/>
    <col min="10" max="16384" width="9.33203125" style="39" customWidth="1"/>
  </cols>
  <sheetData>
    <row r="1" spans="1:4" ht="18.75">
      <c r="A1" s="37" t="s">
        <v>192</v>
      </c>
      <c r="B1" s="38"/>
      <c r="C1" s="38"/>
      <c r="D1" s="38"/>
    </row>
    <row r="2" spans="1:8" ht="21.75" customHeight="1" thickBot="1">
      <c r="A2" s="149" t="s">
        <v>127</v>
      </c>
      <c r="B2" s="149"/>
      <c r="C2" s="149"/>
      <c r="D2" s="149"/>
      <c r="E2" s="149"/>
      <c r="F2" s="149"/>
      <c r="G2" s="149"/>
      <c r="H2" s="149"/>
    </row>
    <row r="3" spans="1:8" ht="12.75" customHeight="1">
      <c r="A3" s="150" t="s">
        <v>128</v>
      </c>
      <c r="B3" s="152" t="s">
        <v>129</v>
      </c>
      <c r="C3" s="154" t="s">
        <v>130</v>
      </c>
      <c r="D3" s="154" t="s">
        <v>131</v>
      </c>
      <c r="E3" s="156" t="s">
        <v>132</v>
      </c>
      <c r="F3" s="157"/>
      <c r="G3" s="156" t="s">
        <v>133</v>
      </c>
      <c r="H3" s="157"/>
    </row>
    <row r="4" spans="1:8" ht="13.5" thickBot="1">
      <c r="A4" s="151"/>
      <c r="B4" s="153"/>
      <c r="C4" s="155"/>
      <c r="D4" s="155"/>
      <c r="E4" s="41" t="s">
        <v>134</v>
      </c>
      <c r="F4" s="42" t="s">
        <v>135</v>
      </c>
      <c r="G4" s="40" t="s">
        <v>134</v>
      </c>
      <c r="H4" s="42" t="s">
        <v>135</v>
      </c>
    </row>
    <row r="5" spans="1:8" ht="12.75">
      <c r="A5" s="43" t="s">
        <v>136</v>
      </c>
      <c r="B5" s="44"/>
      <c r="C5" s="44"/>
      <c r="D5" s="44"/>
      <c r="E5" s="45"/>
      <c r="F5" s="45"/>
      <c r="G5" s="45"/>
      <c r="H5" s="45"/>
    </row>
    <row r="6" spans="1:8" ht="12.75">
      <c r="A6" s="48"/>
      <c r="B6" s="46" t="s">
        <v>138</v>
      </c>
      <c r="C6" s="47" t="s">
        <v>137</v>
      </c>
      <c r="D6" s="109">
        <v>5</v>
      </c>
      <c r="E6" s="118"/>
      <c r="F6" s="118">
        <f aca="true" t="shared" si="0" ref="F6:F12">D6*E6</f>
        <v>0</v>
      </c>
      <c r="G6" s="118"/>
      <c r="H6" s="118">
        <f aca="true" t="shared" si="1" ref="H6:H12">D6*G6</f>
        <v>0</v>
      </c>
    </row>
    <row r="7" spans="1:8" ht="12.75">
      <c r="A7" s="48"/>
      <c r="B7" s="46" t="s">
        <v>139</v>
      </c>
      <c r="C7" s="47" t="s">
        <v>137</v>
      </c>
      <c r="D7" s="109">
        <v>8</v>
      </c>
      <c r="E7" s="118"/>
      <c r="F7" s="118">
        <f t="shared" si="0"/>
        <v>0</v>
      </c>
      <c r="G7" s="118"/>
      <c r="H7" s="118">
        <f t="shared" si="1"/>
        <v>0</v>
      </c>
    </row>
    <row r="8" spans="1:8" ht="12.75">
      <c r="A8" s="48"/>
      <c r="B8" s="46" t="s">
        <v>140</v>
      </c>
      <c r="C8" s="47" t="s">
        <v>23</v>
      </c>
      <c r="D8" s="109">
        <v>6</v>
      </c>
      <c r="E8" s="118"/>
      <c r="F8" s="118">
        <f>D8*E8</f>
        <v>0</v>
      </c>
      <c r="G8" s="118"/>
      <c r="H8" s="118">
        <f>D8*G8</f>
        <v>0</v>
      </c>
    </row>
    <row r="9" spans="1:8" ht="12.75">
      <c r="A9" s="48"/>
      <c r="B9" s="46" t="s">
        <v>141</v>
      </c>
      <c r="C9" s="47" t="s">
        <v>23</v>
      </c>
      <c r="D9" s="109">
        <v>2</v>
      </c>
      <c r="E9" s="118"/>
      <c r="F9" s="118">
        <f t="shared" si="0"/>
        <v>0</v>
      </c>
      <c r="G9" s="118"/>
      <c r="H9" s="118">
        <f t="shared" si="1"/>
        <v>0</v>
      </c>
    </row>
    <row r="10" spans="1:8" ht="12.75">
      <c r="A10" s="48"/>
      <c r="B10" s="46" t="s">
        <v>142</v>
      </c>
      <c r="C10" s="47" t="s">
        <v>23</v>
      </c>
      <c r="D10" s="109">
        <v>10</v>
      </c>
      <c r="E10" s="118"/>
      <c r="F10" s="118">
        <f t="shared" si="0"/>
        <v>0</v>
      </c>
      <c r="G10" s="118"/>
      <c r="H10" s="118">
        <f t="shared" si="1"/>
        <v>0</v>
      </c>
    </row>
    <row r="11" spans="1:8" ht="24">
      <c r="A11" s="48"/>
      <c r="B11" s="49" t="s">
        <v>143</v>
      </c>
      <c r="C11" s="47" t="s">
        <v>144</v>
      </c>
      <c r="D11" s="109">
        <v>5</v>
      </c>
      <c r="E11" s="118"/>
      <c r="F11" s="118">
        <f t="shared" si="0"/>
        <v>0</v>
      </c>
      <c r="G11" s="118"/>
      <c r="H11" s="118">
        <f t="shared" si="1"/>
        <v>0</v>
      </c>
    </row>
    <row r="12" spans="1:8" ht="12.75">
      <c r="A12" s="48"/>
      <c r="B12" s="46" t="s">
        <v>145</v>
      </c>
      <c r="C12" s="47" t="s">
        <v>23</v>
      </c>
      <c r="D12" s="109">
        <v>1</v>
      </c>
      <c r="E12" s="118"/>
      <c r="F12" s="118">
        <f t="shared" si="0"/>
        <v>0</v>
      </c>
      <c r="G12" s="118"/>
      <c r="H12" s="118">
        <f t="shared" si="1"/>
        <v>0</v>
      </c>
    </row>
    <row r="13" spans="1:9" ht="13.5" thickBot="1">
      <c r="A13" s="50" t="s">
        <v>146</v>
      </c>
      <c r="B13" s="51"/>
      <c r="C13" s="52"/>
      <c r="D13" s="110"/>
      <c r="E13" s="119"/>
      <c r="F13" s="119">
        <f>SUM(F6:F12)</f>
        <v>0</v>
      </c>
      <c r="G13" s="119"/>
      <c r="H13" s="119">
        <f>SUM(H6:H12)</f>
        <v>0</v>
      </c>
      <c r="I13" s="53"/>
    </row>
    <row r="14" spans="1:8" ht="13.5" thickTop="1">
      <c r="A14" s="54" t="s">
        <v>147</v>
      </c>
      <c r="B14" s="44"/>
      <c r="C14" s="44"/>
      <c r="D14" s="123"/>
      <c r="E14" s="125"/>
      <c r="F14" s="125"/>
      <c r="G14" s="125"/>
      <c r="H14" s="125"/>
    </row>
    <row r="15" spans="1:8" ht="12.75">
      <c r="A15" s="48"/>
      <c r="B15" s="46" t="s">
        <v>148</v>
      </c>
      <c r="C15" s="47" t="s">
        <v>137</v>
      </c>
      <c r="D15" s="109">
        <v>5</v>
      </c>
      <c r="E15" s="126"/>
      <c r="F15" s="126">
        <f>D15*E15</f>
        <v>0</v>
      </c>
      <c r="G15" s="126"/>
      <c r="H15" s="126">
        <f>D15*G15</f>
        <v>0</v>
      </c>
    </row>
    <row r="16" spans="1:8" ht="12.75">
      <c r="A16" s="48"/>
      <c r="B16" s="46" t="s">
        <v>149</v>
      </c>
      <c r="C16" s="47" t="s">
        <v>137</v>
      </c>
      <c r="D16" s="109">
        <v>8</v>
      </c>
      <c r="E16" s="126"/>
      <c r="F16" s="126">
        <f aca="true" t="shared" si="2" ref="F16:F27">D16*E16</f>
        <v>0</v>
      </c>
      <c r="G16" s="126"/>
      <c r="H16" s="126">
        <f aca="true" t="shared" si="3" ref="H16:H27">D16*G16</f>
        <v>0</v>
      </c>
    </row>
    <row r="17" spans="1:8" ht="12.75">
      <c r="A17" s="48"/>
      <c r="B17" s="46" t="s">
        <v>150</v>
      </c>
      <c r="C17" s="47" t="s">
        <v>137</v>
      </c>
      <c r="D17" s="109">
        <v>5</v>
      </c>
      <c r="E17" s="126"/>
      <c r="F17" s="126">
        <f t="shared" si="2"/>
        <v>0</v>
      </c>
      <c r="G17" s="126"/>
      <c r="H17" s="126">
        <f t="shared" si="3"/>
        <v>0</v>
      </c>
    </row>
    <row r="18" spans="1:8" ht="12.75">
      <c r="A18" s="48"/>
      <c r="B18" s="46" t="s">
        <v>151</v>
      </c>
      <c r="C18" s="47" t="s">
        <v>137</v>
      </c>
      <c r="D18" s="109">
        <v>8</v>
      </c>
      <c r="E18" s="126"/>
      <c r="F18" s="126">
        <f t="shared" si="2"/>
        <v>0</v>
      </c>
      <c r="G18" s="126"/>
      <c r="H18" s="126">
        <f t="shared" si="3"/>
        <v>0</v>
      </c>
    </row>
    <row r="19" spans="1:8" ht="12.75">
      <c r="A19" s="48"/>
      <c r="B19" s="46" t="s">
        <v>152</v>
      </c>
      <c r="C19" s="47" t="s">
        <v>23</v>
      </c>
      <c r="D19" s="109">
        <v>50</v>
      </c>
      <c r="E19" s="126"/>
      <c r="F19" s="126">
        <f t="shared" si="2"/>
        <v>0</v>
      </c>
      <c r="G19" s="126"/>
      <c r="H19" s="126">
        <f t="shared" si="3"/>
        <v>0</v>
      </c>
    </row>
    <row r="20" spans="1:8" ht="12.75">
      <c r="A20" s="48"/>
      <c r="B20" s="46" t="s">
        <v>153</v>
      </c>
      <c r="C20" s="47" t="s">
        <v>23</v>
      </c>
      <c r="D20" s="109">
        <v>1</v>
      </c>
      <c r="E20" s="126"/>
      <c r="F20" s="126">
        <f t="shared" si="2"/>
        <v>0</v>
      </c>
      <c r="G20" s="126"/>
      <c r="H20" s="126">
        <f t="shared" si="3"/>
        <v>0</v>
      </c>
    </row>
    <row r="21" spans="1:8" ht="12.75">
      <c r="A21" s="48"/>
      <c r="B21" s="46" t="s">
        <v>154</v>
      </c>
      <c r="C21" s="47" t="s">
        <v>23</v>
      </c>
      <c r="D21" s="109">
        <v>1</v>
      </c>
      <c r="E21" s="126"/>
      <c r="F21" s="126">
        <f t="shared" si="2"/>
        <v>0</v>
      </c>
      <c r="G21" s="126"/>
      <c r="H21" s="126">
        <f t="shared" si="3"/>
        <v>0</v>
      </c>
    </row>
    <row r="22" spans="1:8" ht="12.75">
      <c r="A22" s="48"/>
      <c r="B22" s="46" t="s">
        <v>155</v>
      </c>
      <c r="C22" s="47" t="s">
        <v>23</v>
      </c>
      <c r="D22" s="109">
        <v>5</v>
      </c>
      <c r="E22" s="126"/>
      <c r="F22" s="126">
        <f t="shared" si="2"/>
        <v>0</v>
      </c>
      <c r="G22" s="126"/>
      <c r="H22" s="126">
        <f t="shared" si="3"/>
        <v>0</v>
      </c>
    </row>
    <row r="23" spans="1:8" ht="12.75">
      <c r="A23" s="48"/>
      <c r="B23" s="46" t="s">
        <v>156</v>
      </c>
      <c r="C23" s="47" t="s">
        <v>23</v>
      </c>
      <c r="D23" s="109">
        <v>1</v>
      </c>
      <c r="E23" s="126"/>
      <c r="F23" s="126">
        <f t="shared" si="2"/>
        <v>0</v>
      </c>
      <c r="G23" s="126"/>
      <c r="H23" s="126">
        <f t="shared" si="3"/>
        <v>0</v>
      </c>
    </row>
    <row r="24" spans="1:8" ht="12.75">
      <c r="A24" s="48"/>
      <c r="B24" s="46" t="s">
        <v>157</v>
      </c>
      <c r="C24" s="47" t="s">
        <v>23</v>
      </c>
      <c r="D24" s="109">
        <v>1</v>
      </c>
      <c r="E24" s="126"/>
      <c r="F24" s="126">
        <f t="shared" si="2"/>
        <v>0</v>
      </c>
      <c r="G24" s="126"/>
      <c r="H24" s="126">
        <f t="shared" si="3"/>
        <v>0</v>
      </c>
    </row>
    <row r="25" spans="1:8" ht="12" customHeight="1">
      <c r="A25" s="48"/>
      <c r="B25" s="49" t="s">
        <v>158</v>
      </c>
      <c r="C25" s="47" t="s">
        <v>23</v>
      </c>
      <c r="D25" s="109">
        <v>3</v>
      </c>
      <c r="E25" s="126"/>
      <c r="F25" s="126">
        <f t="shared" si="2"/>
        <v>0</v>
      </c>
      <c r="G25" s="126"/>
      <c r="H25" s="126">
        <f t="shared" si="3"/>
        <v>0</v>
      </c>
    </row>
    <row r="26" spans="1:8" ht="24">
      <c r="A26" s="48"/>
      <c r="B26" s="49" t="s">
        <v>159</v>
      </c>
      <c r="C26" s="47" t="s">
        <v>23</v>
      </c>
      <c r="D26" s="109">
        <v>15</v>
      </c>
      <c r="E26" s="126"/>
      <c r="F26" s="126">
        <f t="shared" si="2"/>
        <v>0</v>
      </c>
      <c r="G26" s="126"/>
      <c r="H26" s="126">
        <f t="shared" si="3"/>
        <v>0</v>
      </c>
    </row>
    <row r="27" spans="1:8" ht="12.75">
      <c r="A27" s="48"/>
      <c r="B27" s="49" t="s">
        <v>160</v>
      </c>
      <c r="C27" s="47" t="s">
        <v>23</v>
      </c>
      <c r="D27" s="109">
        <v>1</v>
      </c>
      <c r="E27" s="126"/>
      <c r="F27" s="126">
        <f t="shared" si="2"/>
        <v>0</v>
      </c>
      <c r="G27" s="126"/>
      <c r="H27" s="126">
        <f t="shared" si="3"/>
        <v>0</v>
      </c>
    </row>
    <row r="28" spans="1:8" ht="13.5" thickBot="1">
      <c r="A28" s="50" t="s">
        <v>161</v>
      </c>
      <c r="B28" s="55"/>
      <c r="C28" s="52"/>
      <c r="D28" s="110"/>
      <c r="E28" s="119"/>
      <c r="F28" s="119">
        <f>SUM(F15:F27)</f>
        <v>0</v>
      </c>
      <c r="G28" s="119"/>
      <c r="H28" s="119">
        <f>SUM(H15:H27)</f>
        <v>0</v>
      </c>
    </row>
    <row r="29" spans="1:8" ht="13.5" thickTop="1">
      <c r="A29" s="54" t="s">
        <v>162</v>
      </c>
      <c r="B29" s="44"/>
      <c r="C29" s="44"/>
      <c r="D29" s="123"/>
      <c r="E29" s="125"/>
      <c r="F29" s="125"/>
      <c r="G29" s="125"/>
      <c r="H29" s="125"/>
    </row>
    <row r="30" spans="1:8" ht="12.75">
      <c r="A30" s="56"/>
      <c r="B30" s="57" t="s">
        <v>163</v>
      </c>
      <c r="C30" s="58" t="s">
        <v>23</v>
      </c>
      <c r="D30" s="124">
        <v>5</v>
      </c>
      <c r="E30" s="126"/>
      <c r="F30" s="126">
        <f>D30*E30</f>
        <v>0</v>
      </c>
      <c r="G30" s="126"/>
      <c r="H30" s="126">
        <f>D30*G30</f>
        <v>0</v>
      </c>
    </row>
    <row r="31" spans="1:8" ht="12.75">
      <c r="A31" s="56"/>
      <c r="B31" s="57" t="s">
        <v>164</v>
      </c>
      <c r="C31" s="58" t="s">
        <v>23</v>
      </c>
      <c r="D31" s="124">
        <v>1</v>
      </c>
      <c r="E31" s="126"/>
      <c r="F31" s="126">
        <f>D31*E31</f>
        <v>0</v>
      </c>
      <c r="G31" s="126"/>
      <c r="H31" s="126">
        <f>D31*G31</f>
        <v>0</v>
      </c>
    </row>
    <row r="32" spans="1:8" ht="12.75">
      <c r="A32" s="56"/>
      <c r="B32" s="57" t="s">
        <v>165</v>
      </c>
      <c r="C32" s="58" t="s">
        <v>23</v>
      </c>
      <c r="D32" s="124">
        <v>5</v>
      </c>
      <c r="E32" s="126"/>
      <c r="F32" s="126">
        <f>D32*E32</f>
        <v>0</v>
      </c>
      <c r="G32" s="126"/>
      <c r="H32" s="126">
        <f>D32*G32</f>
        <v>0</v>
      </c>
    </row>
    <row r="33" spans="1:8" ht="13.5" thickBot="1">
      <c r="A33" s="50" t="s">
        <v>166</v>
      </c>
      <c r="B33" s="55"/>
      <c r="C33" s="52"/>
      <c r="D33" s="52"/>
      <c r="E33" s="119"/>
      <c r="F33" s="119">
        <f>SUM(F30:F32)</f>
        <v>0</v>
      </c>
      <c r="G33" s="119"/>
      <c r="H33" s="119">
        <f>SUM(H30:H32)</f>
        <v>0</v>
      </c>
    </row>
    <row r="34" spans="1:8" ht="14.25" thickBot="1" thickTop="1">
      <c r="A34" s="56" t="s">
        <v>167</v>
      </c>
      <c r="B34" s="57"/>
      <c r="C34" s="58"/>
      <c r="D34" s="58"/>
      <c r="E34" s="120"/>
      <c r="F34" s="121">
        <f>F28+F13+F33</f>
        <v>0</v>
      </c>
      <c r="G34" s="120"/>
      <c r="H34" s="121">
        <f>H28+H13+H33</f>
        <v>0</v>
      </c>
    </row>
    <row r="35" spans="1:9" ht="13.5" thickBot="1">
      <c r="A35" s="59" t="s">
        <v>168</v>
      </c>
      <c r="B35" s="60"/>
      <c r="C35" s="60"/>
      <c r="D35" s="61"/>
      <c r="E35" s="127"/>
      <c r="F35" s="127"/>
      <c r="G35" s="127"/>
      <c r="H35" s="127">
        <f>F34+H34</f>
        <v>0</v>
      </c>
      <c r="I35" s="62"/>
    </row>
    <row r="36" spans="1:8" ht="13.5" thickBot="1">
      <c r="A36" s="59" t="s">
        <v>169</v>
      </c>
      <c r="B36" s="60"/>
      <c r="C36" s="60"/>
      <c r="D36" s="61"/>
      <c r="E36" s="127"/>
      <c r="F36" s="127"/>
      <c r="G36" s="127"/>
      <c r="H36" s="127">
        <f>H35*1.2</f>
        <v>0</v>
      </c>
    </row>
  </sheetData>
  <sheetProtection/>
  <mergeCells count="7"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Width="0" fitToHeight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B9" sqref="B9"/>
    </sheetView>
  </sheetViews>
  <sheetFormatPr defaultColWidth="9.33203125" defaultRowHeight="10.5"/>
  <cols>
    <col min="1" max="1" width="6.5" style="39" customWidth="1"/>
    <col min="2" max="2" width="78" style="39" customWidth="1"/>
    <col min="3" max="3" width="7.16015625" style="39" customWidth="1"/>
    <col min="4" max="4" width="8.83203125" style="39" customWidth="1"/>
    <col min="5" max="6" width="13.66015625" style="39" customWidth="1"/>
    <col min="7" max="7" width="12.66015625" style="39" bestFit="1" customWidth="1"/>
    <col min="8" max="16384" width="9.33203125" style="39" customWidth="1"/>
  </cols>
  <sheetData>
    <row r="1" spans="1:4" ht="18.75">
      <c r="A1" s="37" t="s">
        <v>230</v>
      </c>
      <c r="B1" s="38"/>
      <c r="C1" s="38"/>
      <c r="D1" s="38"/>
    </row>
    <row r="2" spans="1:6" ht="21.75" customHeight="1" thickBot="1">
      <c r="A2" s="149" t="s">
        <v>127</v>
      </c>
      <c r="B2" s="149"/>
      <c r="C2" s="149"/>
      <c r="D2" s="149"/>
      <c r="E2" s="149"/>
      <c r="F2" s="149"/>
    </row>
    <row r="3" ht="11.25" thickBot="1"/>
    <row r="4" spans="1:6" ht="12.75">
      <c r="A4" s="158" t="s">
        <v>128</v>
      </c>
      <c r="B4" s="160" t="s">
        <v>129</v>
      </c>
      <c r="C4" s="162" t="s">
        <v>130</v>
      </c>
      <c r="D4" s="162" t="s">
        <v>131</v>
      </c>
      <c r="E4" s="164" t="s">
        <v>132</v>
      </c>
      <c r="F4" s="165"/>
    </row>
    <row r="5" spans="1:6" ht="11.25" thickBot="1">
      <c r="A5" s="159"/>
      <c r="B5" s="161"/>
      <c r="C5" s="163"/>
      <c r="D5" s="163"/>
      <c r="E5" s="93" t="s">
        <v>134</v>
      </c>
      <c r="F5" s="94" t="s">
        <v>135</v>
      </c>
    </row>
    <row r="6" spans="1:6" ht="13.5" thickBot="1">
      <c r="A6" s="95" t="s">
        <v>205</v>
      </c>
      <c r="B6" s="96"/>
      <c r="C6" s="96"/>
      <c r="D6" s="96"/>
      <c r="E6" s="96"/>
      <c r="F6" s="96"/>
    </row>
    <row r="7" spans="1:6" ht="48">
      <c r="A7" s="76" t="s">
        <v>197</v>
      </c>
      <c r="B7" s="49" t="s">
        <v>200</v>
      </c>
      <c r="C7" s="78" t="s">
        <v>23</v>
      </c>
      <c r="D7" s="102">
        <v>1</v>
      </c>
      <c r="E7" s="111"/>
      <c r="F7" s="111">
        <f>D7*E7</f>
        <v>0</v>
      </c>
    </row>
    <row r="8" spans="1:6" ht="24">
      <c r="A8" s="76" t="s">
        <v>199</v>
      </c>
      <c r="B8" s="49" t="s">
        <v>202</v>
      </c>
      <c r="C8" s="78" t="s">
        <v>23</v>
      </c>
      <c r="D8" s="102">
        <v>1</v>
      </c>
      <c r="E8" s="111"/>
      <c r="F8" s="111">
        <f>D8*E8</f>
        <v>0</v>
      </c>
    </row>
    <row r="9" spans="1:6" ht="48">
      <c r="A9" s="76" t="s">
        <v>204</v>
      </c>
      <c r="B9" s="49" t="s">
        <v>201</v>
      </c>
      <c r="C9" s="78" t="s">
        <v>23</v>
      </c>
      <c r="D9" s="102">
        <v>1</v>
      </c>
      <c r="E9" s="111"/>
      <c r="F9" s="111">
        <f>D9*E9</f>
        <v>0</v>
      </c>
    </row>
    <row r="10" spans="1:6" ht="36.75" thickBot="1">
      <c r="A10" s="83" t="s">
        <v>195</v>
      </c>
      <c r="B10" s="49" t="s">
        <v>203</v>
      </c>
      <c r="C10" s="82" t="s">
        <v>23</v>
      </c>
      <c r="D10" s="103">
        <v>1</v>
      </c>
      <c r="E10" s="112"/>
      <c r="F10" s="112">
        <f>D10*E10</f>
        <v>0</v>
      </c>
    </row>
    <row r="11" spans="1:6" ht="13.5" thickBot="1">
      <c r="A11" s="95" t="s">
        <v>206</v>
      </c>
      <c r="B11" s="96"/>
      <c r="C11" s="97"/>
      <c r="D11" s="104"/>
      <c r="E11" s="113"/>
      <c r="F11" s="113"/>
    </row>
    <row r="12" spans="1:6" ht="96" customHeight="1">
      <c r="A12" s="86" t="s">
        <v>207</v>
      </c>
      <c r="B12" s="87" t="s">
        <v>210</v>
      </c>
      <c r="C12" s="88" t="s">
        <v>23</v>
      </c>
      <c r="D12" s="105">
        <v>4</v>
      </c>
      <c r="E12" s="114"/>
      <c r="F12" s="114">
        <f>D12*E12</f>
        <v>0</v>
      </c>
    </row>
    <row r="13" spans="1:6" ht="72">
      <c r="A13" s="85" t="s">
        <v>208</v>
      </c>
      <c r="B13" s="74" t="s">
        <v>212</v>
      </c>
      <c r="C13" s="80" t="s">
        <v>23</v>
      </c>
      <c r="D13" s="106">
        <v>4</v>
      </c>
      <c r="E13" s="115"/>
      <c r="F13" s="115">
        <f>D13*E13</f>
        <v>0</v>
      </c>
    </row>
    <row r="14" spans="1:6" ht="72">
      <c r="A14" s="77" t="s">
        <v>209</v>
      </c>
      <c r="B14" s="74" t="s">
        <v>211</v>
      </c>
      <c r="C14" s="79" t="s">
        <v>23</v>
      </c>
      <c r="D14" s="107">
        <v>4</v>
      </c>
      <c r="E14" s="116"/>
      <c r="F14" s="116">
        <f>D14*E14</f>
        <v>0</v>
      </c>
    </row>
    <row r="15" spans="1:6" ht="38.25" customHeight="1" thickBot="1">
      <c r="A15" s="90" t="s">
        <v>196</v>
      </c>
      <c r="B15" s="91" t="s">
        <v>213</v>
      </c>
      <c r="C15" s="81" t="s">
        <v>23</v>
      </c>
      <c r="D15" s="108">
        <v>16</v>
      </c>
      <c r="E15" s="117"/>
      <c r="F15" s="117">
        <f>D15*E15</f>
        <v>0</v>
      </c>
    </row>
    <row r="16" spans="1:6" ht="12.75" customHeight="1" thickBot="1">
      <c r="A16" s="84" t="s">
        <v>220</v>
      </c>
      <c r="B16" s="98"/>
      <c r="C16" s="97"/>
      <c r="D16" s="104"/>
      <c r="E16" s="113"/>
      <c r="F16" s="113"/>
    </row>
    <row r="17" spans="1:6" ht="86.25" customHeight="1">
      <c r="A17" s="85" t="s">
        <v>214</v>
      </c>
      <c r="B17" s="75" t="s">
        <v>215</v>
      </c>
      <c r="C17" s="79" t="s">
        <v>23</v>
      </c>
      <c r="D17" s="107">
        <v>1</v>
      </c>
      <c r="E17" s="116"/>
      <c r="F17" s="116">
        <f>D17*E17</f>
        <v>0</v>
      </c>
    </row>
    <row r="18" spans="1:6" ht="72.75" thickBot="1">
      <c r="A18" s="85" t="s">
        <v>198</v>
      </c>
      <c r="B18" s="91" t="s">
        <v>216</v>
      </c>
      <c r="C18" s="82" t="s">
        <v>23</v>
      </c>
      <c r="D18" s="103">
        <v>2</v>
      </c>
      <c r="E18" s="112"/>
      <c r="F18" s="112">
        <f>D18*E18</f>
        <v>0</v>
      </c>
    </row>
    <row r="19" spans="1:6" ht="13.5" thickBot="1">
      <c r="A19" s="84" t="s">
        <v>217</v>
      </c>
      <c r="B19" s="96"/>
      <c r="C19" s="97"/>
      <c r="D19" s="104"/>
      <c r="E19" s="113"/>
      <c r="F19" s="113"/>
    </row>
    <row r="20" spans="1:6" ht="36">
      <c r="A20" s="85" t="s">
        <v>222</v>
      </c>
      <c r="B20" s="89" t="s">
        <v>218</v>
      </c>
      <c r="C20" s="79" t="s">
        <v>23</v>
      </c>
      <c r="D20" s="107">
        <v>1</v>
      </c>
      <c r="E20" s="116"/>
      <c r="F20" s="116">
        <f>D20*E20</f>
        <v>0</v>
      </c>
    </row>
    <row r="21" spans="1:6" ht="36">
      <c r="A21" s="77" t="s">
        <v>223</v>
      </c>
      <c r="B21" s="74" t="s">
        <v>219</v>
      </c>
      <c r="C21" s="80" t="s">
        <v>23</v>
      </c>
      <c r="D21" s="106">
        <v>1</v>
      </c>
      <c r="E21" s="115"/>
      <c r="F21" s="115">
        <f>D21*E21</f>
        <v>0</v>
      </c>
    </row>
    <row r="22" spans="1:6" ht="12.75">
      <c r="A22" s="48"/>
      <c r="B22" s="49" t="s">
        <v>226</v>
      </c>
      <c r="C22" s="47" t="s">
        <v>23</v>
      </c>
      <c r="D22" s="109">
        <v>1</v>
      </c>
      <c r="E22" s="118"/>
      <c r="F22" s="118">
        <f>D22*E22</f>
        <v>0</v>
      </c>
    </row>
    <row r="23" spans="1:6" ht="13.5" thickBot="1">
      <c r="A23" s="50"/>
      <c r="B23" s="55"/>
      <c r="C23" s="52"/>
      <c r="D23" s="110"/>
      <c r="E23" s="119"/>
      <c r="F23" s="119"/>
    </row>
    <row r="24" spans="1:6" ht="14.25" thickBot="1" thickTop="1">
      <c r="A24" s="56" t="s">
        <v>228</v>
      </c>
      <c r="B24" s="57"/>
      <c r="C24" s="58"/>
      <c r="D24" s="58"/>
      <c r="E24" s="120"/>
      <c r="F24" s="121">
        <f>SUM(F7:F22)</f>
        <v>0</v>
      </c>
    </row>
    <row r="25" spans="1:6" ht="13.5" thickBot="1">
      <c r="A25" s="99" t="s">
        <v>182</v>
      </c>
      <c r="B25" s="100"/>
      <c r="C25" s="100"/>
      <c r="D25" s="101"/>
      <c r="E25" s="122"/>
      <c r="F25" s="122">
        <f>SUM(F24*0.2)</f>
        <v>0</v>
      </c>
    </row>
    <row r="26" spans="1:6" ht="13.5" thickBot="1">
      <c r="A26" s="99" t="s">
        <v>227</v>
      </c>
      <c r="B26" s="100"/>
      <c r="C26" s="100"/>
      <c r="D26" s="101"/>
      <c r="E26" s="122"/>
      <c r="F26" s="122">
        <f>SUM(F24:F25)</f>
        <v>0</v>
      </c>
    </row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1.06" right="1.4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sulik</cp:lastModifiedBy>
  <cp:lastPrinted>2017-09-27T09:55:18Z</cp:lastPrinted>
  <dcterms:created xsi:type="dcterms:W3CDTF">2017-09-26T13:19:15Z</dcterms:created>
  <dcterms:modified xsi:type="dcterms:W3CDTF">2019-04-03T11:32:28Z</dcterms:modified>
  <cp:category/>
  <cp:version/>
  <cp:contentType/>
  <cp:contentStatus/>
</cp:coreProperties>
</file>