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ekapitulácia rozpočtu" sheetId="2" r:id="rId2"/>
    <sheet name="Rozpočet" sheetId="3" r:id="rId3"/>
    <sheet name="Rozvádzač" sheetId="4" r:id="rId4"/>
  </sheets>
  <definedNames>
    <definedName name="_xlnm.Print_Titles" localSheetId="0">'Krycí list rozpočtu'!$1:$3</definedName>
    <definedName name="_xlnm.Print_Titles" localSheetId="1">'Rekapitulácia rozpočtu'!$7:$9</definedName>
    <definedName name="_xlnm.Print_Titles" localSheetId="2">'Rozpočet'!$10:$12</definedName>
  </definedNames>
  <calcPr fullCalcOnLoad="1"/>
</workbook>
</file>

<file path=xl/sharedStrings.xml><?xml version="1.0" encoding="utf-8"?>
<sst xmlns="http://schemas.openxmlformats.org/spreadsheetml/2006/main" count="336" uniqueCount="253">
  <si>
    <t>KRYCÍ LIST ROZPOČTU</t>
  </si>
  <si>
    <t>Názov stavby</t>
  </si>
  <si>
    <t>JAZYKOVÁ UČEBŇA, ZŠ Riazanská ul. 75, 831 03 Bratislava</t>
  </si>
  <si>
    <t>JKSO</t>
  </si>
  <si>
    <t>Názov objektu</t>
  </si>
  <si>
    <t>E.03 – ELEKTROINŠTALÁCIA NN</t>
  </si>
  <si>
    <t>EČO</t>
  </si>
  <si>
    <t xml:space="preserve">   </t>
  </si>
  <si>
    <t>Miesto</t>
  </si>
  <si>
    <t>ZŠ Riazanská ul. 75, 831 03 Bratislava</t>
  </si>
  <si>
    <t>IČO</t>
  </si>
  <si>
    <t>IČ DPH</t>
  </si>
  <si>
    <t>Objednávateľ</t>
  </si>
  <si>
    <t xml:space="preserve">Ing. Pavel Acherger  PRO-PLAN   </t>
  </si>
  <si>
    <t>Projektant</t>
  </si>
  <si>
    <t xml:space="preserve">V+N elektro s.r.o   </t>
  </si>
  <si>
    <t>Zhotoviteľ</t>
  </si>
  <si>
    <t>Spracoval</t>
  </si>
  <si>
    <t>M. Nagy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</si>
  <si>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</si>
  <si>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</si>
  <si>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</si>
  <si>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</si>
  <si>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</si>
  <si>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</si>
  <si>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</si>
  <si>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</si>
  <si>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</si>
  <si>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</si>
  <si>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</si>
  <si>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</si>
  <si>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</si>
  <si>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</si>
  <si>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</si>
  <si>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</si>
  <si>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</si>
  <si>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</si>
  <si>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</si>
  <si>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</si>
  <si>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</si>
  <si>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</si>
  <si>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9</t>
  </si>
  <si>
    <t>Práce nadčas</t>
  </si>
  <si>
    <t>14</t>
  </si>
  <si>
    <t xml:space="preserve">GZS   </t>
  </si>
  <si>
    <t>2</t>
  </si>
  <si>
    <t>Montáž</t>
  </si>
  <si>
    <t>10</t>
  </si>
  <si>
    <t>Bez pevnej podl.</t>
  </si>
  <si>
    <t>15</t>
  </si>
  <si>
    <t xml:space="preserve">Mimostaven. doprava   </t>
  </si>
  <si>
    <t>3</t>
  </si>
  <si>
    <t>PSV</t>
  </si>
  <si>
    <t>11</t>
  </si>
  <si>
    <t>Kultúrna pamiatka</t>
  </si>
  <si>
    <t>16</t>
  </si>
  <si>
    <t xml:space="preserve">Sťažené podmienky   </t>
  </si>
  <si>
    <t>4</t>
  </si>
  <si>
    <t>12</t>
  </si>
  <si>
    <t>17</t>
  </si>
  <si>
    <t xml:space="preserve">Vplyv prostredia   </t>
  </si>
  <si>
    <t>5</t>
  </si>
  <si>
    <t>"M"</t>
  </si>
  <si>
    <t>18</t>
  </si>
  <si>
    <t xml:space="preserve">Klimatické vplyvy   </t>
  </si>
  <si>
    <t>6</t>
  </si>
  <si>
    <t>19</t>
  </si>
  <si>
    <t>VRN z rozpočtu</t>
  </si>
  <si>
    <t>7</t>
  </si>
  <si>
    <t>Nosný m.</t>
  </si>
  <si>
    <t>8</t>
  </si>
  <si>
    <t>ZRN (r. 1-7)</t>
  </si>
  <si>
    <t>13</t>
  </si>
  <si>
    <t>DN (r. 9-12)</t>
  </si>
  <si>
    <t>20</t>
  </si>
  <si>
    <t>VRN (r. 14-19)</t>
  </si>
  <si>
    <t>21</t>
  </si>
  <si>
    <t>HZS</t>
  </si>
  <si>
    <t>22</t>
  </si>
  <si>
    <t>Kompl. činnosť</t>
  </si>
  <si>
    <t>23</t>
  </si>
  <si>
    <t>Ostatné náklady</t>
  </si>
  <si>
    <t>D</t>
  </si>
  <si>
    <t>Celkové náklady</t>
  </si>
  <si>
    <t>24</t>
  </si>
  <si>
    <t>Súčet 8, 13, 20-23</t>
  </si>
  <si>
    <t>Dátum a podpis</t>
  </si>
  <si>
    <t>Pečiatka</t>
  </si>
  <si>
    <t>25</t>
  </si>
  <si>
    <t>DPH</t>
  </si>
  <si>
    <t>% z</t>
  </si>
  <si>
    <t>26</t>
  </si>
  <si>
    <t>Cena s DPH (r. 24-25)</t>
  </si>
  <si>
    <t>E</t>
  </si>
  <si>
    <t>Prípočty a odpočty</t>
  </si>
  <si>
    <t>27</t>
  </si>
  <si>
    <t>Dodávky zadávateľa</t>
  </si>
  <si>
    <t>28</t>
  </si>
  <si>
    <t>Kĺzavá doložka</t>
  </si>
  <si>
    <t>29</t>
  </si>
  <si>
    <t>Zvýhodnenie + -</t>
  </si>
  <si>
    <t>REKAPITULÁCIA ROZPOČTU</t>
  </si>
  <si>
    <t>Stavba:   JAZYKOVÁ UČEBŇA, ZŠ Riazanská ul. 75, 831 03 Bratislava</t>
  </si>
  <si>
    <t>Objekt:   E.03 – ELEKTROINŠTALÁCIA NN</t>
  </si>
  <si>
    <t>Objednávateľ:   Ing. Pavel Acherger  PRO-PLAN</t>
  </si>
  <si>
    <t xml:space="preserve">Zhotoviteľ:  </t>
  </si>
  <si>
    <t xml:space="preserve">JKSO:   </t>
  </si>
  <si>
    <t>Kód</t>
  </si>
  <si>
    <t>Popis</t>
  </si>
  <si>
    <t>Dodávka</t>
  </si>
  <si>
    <t>Nosný materiál celkom</t>
  </si>
  <si>
    <t>Cena celkom</t>
  </si>
  <si>
    <t>M</t>
  </si>
  <si>
    <t xml:space="preserve">Práce a dodávky M   </t>
  </si>
  <si>
    <t>21-M</t>
  </si>
  <si>
    <t xml:space="preserve">Elektromontáže   </t>
  </si>
  <si>
    <t>21-ND-01</t>
  </si>
  <si>
    <t xml:space="preserve">Dodávka rozvádzačov   </t>
  </si>
  <si>
    <t xml:space="preserve">Celkom   </t>
  </si>
  <si>
    <t xml:space="preserve">ROZPOČET  </t>
  </si>
  <si>
    <t xml:space="preserve">Zhotoviteľ:   </t>
  </si>
  <si>
    <t>Spracoval:   M. Nagy</t>
  </si>
  <si>
    <t>Miesto:  ZŠ Riazanská ul. 75, 831 03 Bratislava</t>
  </si>
  <si>
    <t>Č.</t>
  </si>
  <si>
    <t>Kód položky</t>
  </si>
  <si>
    <t>MJ</t>
  </si>
  <si>
    <t>Množstvo celkom</t>
  </si>
  <si>
    <t>Cena jednotková</t>
  </si>
  <si>
    <t>Hmotnosť celkom</t>
  </si>
  <si>
    <t>210010003</t>
  </si>
  <si>
    <t xml:space="preserve">Rúrka ohybná elektroinštalačná, uložená pod omietkou, typ 23 - 23 mm   </t>
  </si>
  <si>
    <t>m</t>
  </si>
  <si>
    <t>3450710300</t>
  </si>
  <si>
    <t xml:space="preserve">Rúrka FXP 25   </t>
  </si>
  <si>
    <t>ks</t>
  </si>
  <si>
    <t>210010106PC</t>
  </si>
  <si>
    <t xml:space="preserve">Žľab DLP 150x65 vč. príslušenstva   </t>
  </si>
  <si>
    <t>3451311400PC</t>
  </si>
  <si>
    <t>210111011</t>
  </si>
  <si>
    <t xml:space="preserve">Domová zásuvka polozapustená alebo zapustená vrátane zapojenia 10/16 A 250 V 2P + Z   </t>
  </si>
  <si>
    <t>34503177014</t>
  </si>
  <si>
    <t xml:space="preserve">Zásuvka 230V Legrand Mosaic biela   </t>
  </si>
  <si>
    <t>210192561</t>
  </si>
  <si>
    <t xml:space="preserve">Ochranná svorkovnica (nulový mostík) vrátane zapoj. typ 6226 - 30 - 25 A   </t>
  </si>
  <si>
    <t>3450613500</t>
  </si>
  <si>
    <t xml:space="preserve">Svorkovnica OBO 1809 UP   </t>
  </si>
  <si>
    <t>210800147</t>
  </si>
  <si>
    <t xml:space="preserve">Kábel medený uložený pevne CYKY 450/750 V 3x2,5   </t>
  </si>
  <si>
    <t>3410350086</t>
  </si>
  <si>
    <t xml:space="preserve">CYKY 3x2,5    Kábel pre pevné uloženie, medený STN   </t>
  </si>
  <si>
    <t>210800161</t>
  </si>
  <si>
    <t xml:space="preserve">Kábel medený uložený pevne CYKY 450/750 V 5x6   </t>
  </si>
  <si>
    <t>3410350100</t>
  </si>
  <si>
    <t xml:space="preserve">CYKY 5x6 Kábel pre pevné uloženie, medený STN   </t>
  </si>
  <si>
    <t>211010010</t>
  </si>
  <si>
    <t xml:space="preserve">Osadenie polyamidovej príchytky do muriva z tvrdého kameňa, jednoduchého betónu a železobetónu HM 8   </t>
  </si>
  <si>
    <t>2830403500</t>
  </si>
  <si>
    <t xml:space="preserve">Hmoždinka klasická   8 mm T8  typ:  T8-PA   </t>
  </si>
  <si>
    <t xml:space="preserve">Doplnené 11.9.2015 o 552ks uchytenie krabíc do betónu (276ks x2)   </t>
  </si>
  <si>
    <t>210980101</t>
  </si>
  <si>
    <t xml:space="preserve">PPV   </t>
  </si>
  <si>
    <t>%</t>
  </si>
  <si>
    <t>210980102</t>
  </si>
  <si>
    <t xml:space="preserve">Podružný materiál   </t>
  </si>
  <si>
    <t>210980103</t>
  </si>
  <si>
    <t xml:space="preserve">Stratné   </t>
  </si>
  <si>
    <t>210980104</t>
  </si>
  <si>
    <t xml:space="preserve">Dopravné   </t>
  </si>
  <si>
    <t>210980105</t>
  </si>
  <si>
    <t xml:space="preserve">Presun hmôt   </t>
  </si>
  <si>
    <t>HZS016</t>
  </si>
  <si>
    <t xml:space="preserve">Revízie   </t>
  </si>
  <si>
    <t>hod</t>
  </si>
  <si>
    <t>HZS017</t>
  </si>
  <si>
    <t xml:space="preserve">Manipulácia v sieti   </t>
  </si>
  <si>
    <t>HZS019</t>
  </si>
  <si>
    <t xml:space="preserve">Skúšobná prevádzka   </t>
  </si>
  <si>
    <t>HZS023</t>
  </si>
  <si>
    <t xml:space="preserve">Úprava vnútorného zapojenia existujúceho rozvádzača   </t>
  </si>
  <si>
    <t>HZS032</t>
  </si>
  <si>
    <t xml:space="preserve">Nešpecifikované elektromontážne práce   </t>
  </si>
  <si>
    <t>HZS033</t>
  </si>
  <si>
    <t xml:space="preserve">Demontážne práce   </t>
  </si>
  <si>
    <t>34121ND01-00</t>
  </si>
  <si>
    <t xml:space="preserve">Zapojenie rozvádzačov   </t>
  </si>
  <si>
    <t>34121ND01-01</t>
  </si>
  <si>
    <t xml:space="preserve">Rozvádzač RJ1   </t>
  </si>
  <si>
    <t>CENOVÁ INFORMÁCIA</t>
  </si>
  <si>
    <t>Návrh vykonaný programom E-CONFIG 3.3.1. Databáza 2016.08.1, platnosť dát od 1.8.2016</t>
  </si>
  <si>
    <t>Spracoval:</t>
  </si>
  <si>
    <t>Príjemca materiálu:</t>
  </si>
  <si>
    <t>V+N ELEKTRO, s.r.o.</t>
  </si>
  <si>
    <t/>
  </si>
  <si>
    <t>Brnianská 49</t>
  </si>
  <si>
    <t>81104 Bratislava</t>
  </si>
  <si>
    <t xml:space="preserve"> </t>
  </si>
  <si>
    <t xml:space="preserve">IČO: </t>
  </si>
  <si>
    <t xml:space="preserve">DIČ: </t>
  </si>
  <si>
    <t xml:space="preserve">Banka: </t>
  </si>
  <si>
    <t xml:space="preserve">Číslo účtu: </t>
  </si>
  <si>
    <t>Marian Nagy</t>
  </si>
  <si>
    <t>Telefón: 00421903460443</t>
  </si>
  <si>
    <t xml:space="preserve">Telefón: </t>
  </si>
  <si>
    <t>E-mail: nagy@vnelektro.sk</t>
  </si>
  <si>
    <t xml:space="preserve">E-mail: </t>
  </si>
  <si>
    <t>Súbory:</t>
  </si>
  <si>
    <t>Projekt:</t>
  </si>
  <si>
    <t>Projekt1.ECFX</t>
  </si>
  <si>
    <t>17075_J_Rozvádzač-RJ1.XLS</t>
  </si>
  <si>
    <t>Poznámka:</t>
  </si>
  <si>
    <t>Dátum:</t>
  </si>
  <si>
    <t>Sumarizovaný zoznam</t>
  </si>
  <si>
    <t>(Počty kusov NEBOLI zaokrúhlené na násobky základnej objednávacej jednotky)</t>
  </si>
  <si>
    <t>Por.</t>
  </si>
  <si>
    <t>Typové označenie</t>
  </si>
  <si>
    <t>Objednávacie číslo</t>
  </si>
  <si>
    <t>Počet kusov celkom</t>
  </si>
  <si>
    <t>Celková koncová cena [EUR]</t>
  </si>
  <si>
    <t>Rozvádzač-RJ1</t>
  </si>
  <si>
    <t>Rozvodnica Xboard, POD omietku, biele dvere, N/PE svorky</t>
  </si>
  <si>
    <t>BF-U-3/72-C</t>
  </si>
  <si>
    <t>283048</t>
  </si>
  <si>
    <t>Zaslepovací pás max dĺžka 1m, pre výrezy 45mm, sivý</t>
  </si>
  <si>
    <t>NBP-1000</t>
  </si>
  <si>
    <t>275413</t>
  </si>
  <si>
    <t>Hlavný vypínač, 4-pól, In=40A</t>
  </si>
  <si>
    <t>IS-40/4</t>
  </si>
  <si>
    <t>276273</t>
  </si>
  <si>
    <t>Chránič Ir=3kA, typ G, 4-pól, Idn=0.03, In=40A</t>
  </si>
  <si>
    <t>PF7-40/4/003-G</t>
  </si>
  <si>
    <t>263623</t>
  </si>
  <si>
    <t>Vypínacia spúšť pre modulárne ističe, montáž vľavo, uchytenie západkou 110-415V AC/110-220V DC</t>
  </si>
  <si>
    <t>ZP-ASA/230</t>
  </si>
  <si>
    <t>248439</t>
  </si>
  <si>
    <t>Istič PL7, char B, 1+N-pólový, Icn=10kA, In=16A</t>
  </si>
  <si>
    <t>PL7-B16/1N</t>
  </si>
  <si>
    <t>262740</t>
  </si>
  <si>
    <t>Inštalačný stýkač, 230V ~, 40A, 4zap. kont.</t>
  </si>
  <si>
    <t>Z-SCH230/40-40</t>
  </si>
  <si>
    <t>248852</t>
  </si>
  <si>
    <t>Istič PL7, char B, 1-pólový, Icn=10kA, In=6A</t>
  </si>
  <si>
    <t>PL7-B6/1</t>
  </si>
  <si>
    <t>262673</t>
  </si>
  <si>
    <t>Otočný spínač, vypínač 2-pól</t>
  </si>
  <si>
    <t>Z-DSA2-01-SL</t>
  </si>
  <si>
    <t>248873</t>
  </si>
  <si>
    <t>prepäťová ochrana FLP B+C</t>
  </si>
  <si>
    <t>FLP-B+C MAXI VS/4</t>
  </si>
  <si>
    <t>Cena celkom vrátane zľavy [EUR]</t>
  </si>
  <si>
    <t>DPH 20% [EUR]</t>
  </si>
  <si>
    <t>Cena celkom vrátane zľavy + DPH [EUR]</t>
  </si>
  <si>
    <t xml:space="preserve">Dátum:  </t>
  </si>
  <si>
    <t xml:space="preserve">Dátum: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</si>
</sst>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,##0.000"/>
  </numFmts>
  <fonts count="51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1"/>
      <color indexed="8"/>
      <name val="Arial CE"/>
      <family val="0"/>
    </font>
    <font>
      <b/>
      <u val="single"/>
      <sz val="11"/>
      <color indexed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i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12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8" applyNumberFormat="0" applyAlignment="0" applyProtection="0"/>
    <xf numFmtId="0" fontId="47" fillId="9" borderId="8" applyNumberFormat="0" applyAlignment="0" applyProtection="0"/>
    <xf numFmtId="0" fontId="48" fillId="9" borderId="9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</cellStyleXfs>
  <cellXfs count="26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6" fillId="0" borderId="38" xfId="0" applyNumberFormat="1" applyFont="1" applyBorder="1" applyAlignment="1" applyProtection="1">
      <alignment horizontal="right" vertical="center"/>
      <protection/>
    </xf>
    <xf numFmtId="165" fontId="6" fillId="0" borderId="39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6" fillId="0" borderId="37" xfId="0" applyNumberFormat="1" applyFont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 applyProtection="1">
      <alignment horizontal="right" vertical="center"/>
      <protection/>
    </xf>
    <xf numFmtId="165" fontId="6" fillId="0" borderId="37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5" fontId="6" fillId="0" borderId="45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165" fontId="0" fillId="0" borderId="45" xfId="0" applyNumberFormat="1" applyFont="1" applyBorder="1" applyAlignment="1" applyProtection="1">
      <alignment horizontal="right" vertical="center"/>
      <protection/>
    </xf>
    <xf numFmtId="164" fontId="0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6" fontId="4" fillId="0" borderId="44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165" fontId="6" fillId="0" borderId="27" xfId="0" applyNumberFormat="1" applyFont="1" applyBorder="1" applyAlignment="1" applyProtection="1">
      <alignment horizontal="righ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9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5" fontId="6" fillId="0" borderId="55" xfId="0" applyNumberFormat="1" applyFont="1" applyBorder="1" applyAlignment="1" applyProtection="1">
      <alignment horizontal="right" vertical="center"/>
      <protection/>
    </xf>
    <xf numFmtId="165" fontId="6" fillId="0" borderId="28" xfId="0" applyNumberFormat="1" applyFont="1" applyBorder="1" applyAlignment="1" applyProtection="1">
      <alignment horizontal="right" vertical="center"/>
      <protection/>
    </xf>
    <xf numFmtId="164" fontId="6" fillId="0" borderId="16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165" fontId="4" fillId="0" borderId="48" xfId="0" applyNumberFormat="1" applyFont="1" applyBorder="1" applyAlignment="1" applyProtection="1">
      <alignment horizontal="left" vertical="center"/>
      <protection/>
    </xf>
    <xf numFmtId="165" fontId="6" fillId="0" borderId="49" xfId="0" applyNumberFormat="1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top"/>
      <protection/>
    </xf>
    <xf numFmtId="0" fontId="10" fillId="0" borderId="61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164" fontId="11" fillId="0" borderId="45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1" fillId="0" borderId="48" xfId="0" applyNumberFormat="1" applyFont="1" applyBorder="1" applyAlignment="1" applyProtection="1">
      <alignment horizontal="right" vertical="center"/>
      <protection/>
    </xf>
    <xf numFmtId="165" fontId="11" fillId="0" borderId="45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65" fontId="12" fillId="0" borderId="24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5" borderId="0" xfId="44" applyFont="1" applyFill="1" applyAlignment="1" applyProtection="1">
      <alignment horizontal="left"/>
      <protection/>
    </xf>
    <xf numFmtId="0" fontId="11" fillId="5" borderId="0" xfId="44" applyFont="1" applyFill="1" applyAlignment="1" applyProtection="1">
      <alignment horizontal="left"/>
      <protection/>
    </xf>
    <xf numFmtId="0" fontId="0" fillId="10" borderId="0" xfId="44" applyFont="1" applyFill="1" applyAlignment="1">
      <alignment horizontal="left" vertical="top"/>
      <protection locked="0"/>
    </xf>
    <xf numFmtId="0" fontId="0" fillId="0" borderId="0" xfId="44" applyAlignment="1">
      <alignment horizontal="left" vertical="top"/>
      <protection locked="0"/>
    </xf>
    <xf numFmtId="0" fontId="3" fillId="5" borderId="0" xfId="44" applyFont="1" applyFill="1" applyAlignment="1" applyProtection="1">
      <alignment horizontal="left"/>
      <protection/>
    </xf>
    <xf numFmtId="0" fontId="4" fillId="5" borderId="0" xfId="44" applyFont="1" applyFill="1" applyAlignment="1" applyProtection="1">
      <alignment horizontal="left"/>
      <protection/>
    </xf>
    <xf numFmtId="0" fontId="4" fillId="18" borderId="23" xfId="44" applyFont="1" applyFill="1" applyBorder="1" applyAlignment="1" applyProtection="1">
      <alignment horizontal="center" vertical="center" wrapText="1"/>
      <protection/>
    </xf>
    <xf numFmtId="0" fontId="4" fillId="18" borderId="23" xfId="44" applyFont="1" applyFill="1" applyBorder="1" applyAlignment="1">
      <alignment horizontal="center" vertical="center" wrapText="1"/>
      <protection locked="0"/>
    </xf>
    <xf numFmtId="0" fontId="11" fillId="18" borderId="23" xfId="44" applyFont="1" applyFill="1" applyBorder="1" applyAlignment="1">
      <alignment horizontal="center" vertical="center" wrapText="1"/>
      <protection locked="0"/>
    </xf>
    <xf numFmtId="0" fontId="11" fillId="0" borderId="0" xfId="44" applyFont="1" applyAlignment="1" applyProtection="1">
      <alignment horizontal="left"/>
      <protection/>
    </xf>
    <xf numFmtId="0" fontId="14" fillId="9" borderId="0" xfId="44" applyFont="1" applyFill="1" applyAlignment="1">
      <alignment horizontal="center" wrapText="1"/>
      <protection locked="0"/>
    </xf>
    <xf numFmtId="0" fontId="14" fillId="9" borderId="0" xfId="44" applyFont="1" applyFill="1" applyAlignment="1">
      <alignment horizontal="left" wrapText="1"/>
      <protection locked="0"/>
    </xf>
    <xf numFmtId="0" fontId="12" fillId="4" borderId="0" xfId="44" applyFont="1" applyFill="1" applyAlignment="1">
      <alignment horizontal="center" wrapText="1"/>
      <protection locked="0"/>
    </xf>
    <xf numFmtId="0" fontId="12" fillId="4" borderId="0" xfId="44" applyFont="1" applyFill="1" applyAlignment="1">
      <alignment horizontal="left" wrapText="1"/>
      <protection locked="0"/>
    </xf>
    <xf numFmtId="0" fontId="15" fillId="0" borderId="0" xfId="44" applyFont="1" applyAlignment="1">
      <alignment horizontal="center" wrapText="1"/>
      <protection locked="0"/>
    </xf>
    <xf numFmtId="0" fontId="15" fillId="0" borderId="0" xfId="44" applyFont="1" applyAlignment="1">
      <alignment horizontal="left" wrapText="1"/>
      <protection locked="0"/>
    </xf>
    <xf numFmtId="0" fontId="0" fillId="0" borderId="0" xfId="44" applyFont="1" applyAlignment="1">
      <alignment horizontal="left" vertical="top"/>
      <protection locked="0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167" fontId="18" fillId="0" borderId="0" xfId="0" applyNumberFormat="1" applyFont="1" applyAlignment="1" applyProtection="1">
      <alignment horizontal="right" vertical="top"/>
      <protection/>
    </xf>
    <xf numFmtId="0" fontId="19" fillId="4" borderId="63" xfId="0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7" fontId="21" fillId="0" borderId="0" xfId="0" applyNumberFormat="1" applyFont="1" applyAlignment="1">
      <alignment horizontal="right"/>
    </xf>
    <xf numFmtId="164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 wrapText="1"/>
    </xf>
    <xf numFmtId="167" fontId="4" fillId="0" borderId="63" xfId="0" applyNumberFormat="1" applyFont="1" applyBorder="1" applyAlignment="1">
      <alignment horizontal="right"/>
    </xf>
    <xf numFmtId="164" fontId="22" fillId="0" borderId="63" xfId="0" applyNumberFormat="1" applyFont="1" applyBorder="1" applyAlignment="1">
      <alignment horizontal="center"/>
    </xf>
    <xf numFmtId="0" fontId="22" fillId="0" borderId="63" xfId="0" applyFont="1" applyBorder="1" applyAlignment="1">
      <alignment horizontal="left" wrapText="1"/>
    </xf>
    <xf numFmtId="167" fontId="22" fillId="0" borderId="63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7" fontId="2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7" fontId="2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49" fontId="27" fillId="4" borderId="64" xfId="0" applyNumberFormat="1" applyFont="1" applyFill="1" applyBorder="1" applyAlignment="1" applyProtection="1">
      <alignment horizontal="left" vertical="top"/>
      <protection/>
    </xf>
    <xf numFmtId="49" fontId="28" fillId="4" borderId="65" xfId="0" applyNumberFormat="1" applyFont="1" applyFill="1" applyBorder="1" applyAlignment="1" applyProtection="1">
      <alignment horizontal="left" vertical="top"/>
      <protection/>
    </xf>
    <xf numFmtId="49" fontId="28" fillId="4" borderId="66" xfId="0" applyNumberFormat="1" applyFont="1" applyFill="1" applyBorder="1" applyAlignment="1" applyProtection="1">
      <alignment horizontal="left" vertical="top"/>
      <protection/>
    </xf>
    <xf numFmtId="49" fontId="29" fillId="4" borderId="67" xfId="0" applyNumberFormat="1" applyFont="1" applyFill="1" applyBorder="1" applyAlignment="1" applyProtection="1">
      <alignment horizontal="left" vertical="top"/>
      <protection/>
    </xf>
    <xf numFmtId="49" fontId="28" fillId="4" borderId="68" xfId="0" applyNumberFormat="1" applyFont="1" applyFill="1" applyBorder="1" applyAlignment="1" applyProtection="1">
      <alignment horizontal="left" vertical="top"/>
      <protection/>
    </xf>
    <xf numFmtId="49" fontId="28" fillId="4" borderId="69" xfId="0" applyNumberFormat="1" applyFont="1" applyFill="1" applyBorder="1" applyAlignment="1" applyProtection="1">
      <alignment horizontal="left" vertical="top"/>
      <protection/>
    </xf>
    <xf numFmtId="49" fontId="28" fillId="4" borderId="0" xfId="0" applyNumberFormat="1" applyFont="1" applyFill="1" applyAlignment="1" applyProtection="1">
      <alignment horizontal="left" vertical="top"/>
      <protection/>
    </xf>
    <xf numFmtId="49" fontId="30" fillId="4" borderId="64" xfId="0" applyNumberFormat="1" applyFont="1" applyFill="1" applyBorder="1" applyAlignment="1" applyProtection="1">
      <alignment horizontal="left" vertical="top"/>
      <protection/>
    </xf>
    <xf numFmtId="49" fontId="28" fillId="4" borderId="70" xfId="0" applyNumberFormat="1" applyFont="1" applyFill="1" applyBorder="1" applyAlignment="1" applyProtection="1">
      <alignment horizontal="left" vertical="top"/>
      <protection/>
    </xf>
    <xf numFmtId="49" fontId="31" fillId="4" borderId="71" xfId="0" applyNumberFormat="1" applyFont="1" applyFill="1" applyBorder="1" applyAlignment="1" applyProtection="1">
      <alignment horizontal="left" vertical="top"/>
      <protection/>
    </xf>
    <xf numFmtId="49" fontId="31" fillId="4" borderId="0" xfId="0" applyNumberFormat="1" applyFont="1" applyFill="1" applyBorder="1" applyAlignment="1" applyProtection="1">
      <alignment horizontal="left" vertical="top"/>
      <protection/>
    </xf>
    <xf numFmtId="49" fontId="28" fillId="4" borderId="0" xfId="0" applyNumberFormat="1" applyFont="1" applyFill="1" applyBorder="1" applyAlignment="1" applyProtection="1">
      <alignment horizontal="left" vertical="top"/>
      <protection/>
    </xf>
    <xf numFmtId="49" fontId="28" fillId="4" borderId="71" xfId="0" applyNumberFormat="1" applyFont="1" applyFill="1" applyBorder="1" applyAlignment="1" applyProtection="1">
      <alignment horizontal="left" vertical="top"/>
      <protection/>
    </xf>
    <xf numFmtId="49" fontId="30" fillId="4" borderId="70" xfId="0" applyNumberFormat="1" applyFont="1" applyFill="1" applyBorder="1" applyAlignment="1" applyProtection="1">
      <alignment horizontal="left" vertical="top"/>
      <protection/>
    </xf>
    <xf numFmtId="49" fontId="30" fillId="4" borderId="71" xfId="0" applyNumberFormat="1" applyFont="1" applyFill="1" applyBorder="1" applyAlignment="1" applyProtection="1">
      <alignment horizontal="left" vertical="top"/>
      <protection/>
    </xf>
    <xf numFmtId="49" fontId="30" fillId="4" borderId="0" xfId="0" applyNumberFormat="1" applyFont="1" applyFill="1" applyBorder="1" applyAlignment="1" applyProtection="1">
      <alignment horizontal="left" vertical="top"/>
      <protection/>
    </xf>
    <xf numFmtId="49" fontId="28" fillId="4" borderId="67" xfId="0" applyNumberFormat="1" applyFont="1" applyFill="1" applyBorder="1" applyAlignment="1" applyProtection="1">
      <alignment horizontal="left" vertical="top"/>
      <protection/>
    </xf>
    <xf numFmtId="49" fontId="29" fillId="4" borderId="71" xfId="0" applyNumberFormat="1" applyFont="1" applyFill="1" applyBorder="1" applyAlignment="1" applyProtection="1">
      <alignment horizontal="left" vertical="top"/>
      <protection/>
    </xf>
    <xf numFmtId="49" fontId="29" fillId="4" borderId="69" xfId="0" applyNumberFormat="1" applyFont="1" applyFill="1" applyBorder="1" applyAlignment="1" applyProtection="1">
      <alignment horizontal="left" vertical="top"/>
      <protection/>
    </xf>
    <xf numFmtId="49" fontId="30" fillId="8" borderId="72" xfId="0" applyNumberFormat="1" applyFont="1" applyFill="1" applyBorder="1" applyAlignment="1" applyProtection="1">
      <alignment horizontal="center" vertical="top" wrapText="1"/>
      <protection/>
    </xf>
    <xf numFmtId="49" fontId="30" fillId="8" borderId="73" xfId="0" applyNumberFormat="1" applyFont="1" applyFill="1" applyBorder="1" applyAlignment="1" applyProtection="1">
      <alignment horizontal="center" vertical="top" wrapText="1"/>
      <protection/>
    </xf>
    <xf numFmtId="49" fontId="30" fillId="8" borderId="74" xfId="0" applyNumberFormat="1" applyFont="1" applyFill="1" applyBorder="1" applyAlignment="1" applyProtection="1">
      <alignment horizontal="center" vertical="top" wrapText="1"/>
      <protection/>
    </xf>
    <xf numFmtId="49" fontId="30" fillId="2" borderId="75" xfId="0" applyNumberFormat="1" applyFont="1" applyFill="1" applyBorder="1" applyAlignment="1" applyProtection="1">
      <alignment horizontal="left" vertical="top"/>
      <protection/>
    </xf>
    <xf numFmtId="49" fontId="28" fillId="2" borderId="76" xfId="0" applyNumberFormat="1" applyFont="1" applyFill="1" applyBorder="1" applyAlignment="1" applyProtection="1">
      <alignment horizontal="left" vertical="top"/>
      <protection/>
    </xf>
    <xf numFmtId="4" fontId="28" fillId="2" borderId="77" xfId="0" applyNumberFormat="1" applyFont="1" applyFill="1" applyBorder="1" applyAlignment="1" applyProtection="1">
      <alignment horizontal="right" vertical="top"/>
      <protection/>
    </xf>
    <xf numFmtId="49" fontId="28" fillId="4" borderId="78" xfId="0" applyNumberFormat="1" applyFont="1" applyFill="1" applyBorder="1" applyAlignment="1" applyProtection="1">
      <alignment horizontal="right" vertical="top"/>
      <protection/>
    </xf>
    <xf numFmtId="4" fontId="28" fillId="4" borderId="79" xfId="0" applyNumberFormat="1" applyFont="1" applyFill="1" applyBorder="1" applyAlignment="1" applyProtection="1">
      <alignment horizontal="right" vertical="top"/>
      <protection/>
    </xf>
    <xf numFmtId="49" fontId="28" fillId="8" borderId="80" xfId="0" applyNumberFormat="1" applyFont="1" applyFill="1" applyBorder="1" applyAlignment="1" applyProtection="1">
      <alignment horizontal="left" vertical="top"/>
      <protection/>
    </xf>
    <xf numFmtId="49" fontId="30" fillId="8" borderId="81" xfId="0" applyNumberFormat="1" applyFont="1" applyFill="1" applyBorder="1" applyAlignment="1" applyProtection="1">
      <alignment horizontal="left" vertical="top"/>
      <protection/>
    </xf>
    <xf numFmtId="49" fontId="28" fillId="8" borderId="81" xfId="0" applyNumberFormat="1" applyFont="1" applyFill="1" applyBorder="1" applyAlignment="1" applyProtection="1">
      <alignment horizontal="left" vertical="top"/>
      <protection/>
    </xf>
    <xf numFmtId="4" fontId="25" fillId="8" borderId="74" xfId="0" applyNumberFormat="1" applyFont="1" applyFill="1" applyBorder="1" applyAlignment="1" applyProtection="1">
      <alignment horizontal="right" vertical="top"/>
      <protection/>
    </xf>
    <xf numFmtId="4" fontId="26" fillId="8" borderId="74" xfId="0" applyNumberFormat="1" applyFont="1" applyFill="1" applyBorder="1" applyAlignment="1" applyProtection="1">
      <alignment horizontal="right" vertical="top"/>
      <protection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168" fontId="28" fillId="4" borderId="82" xfId="0" applyNumberFormat="1" applyFont="1" applyFill="1" applyBorder="1" applyAlignment="1" applyProtection="1">
      <alignment horizontal="right" vertical="top" indent="1"/>
      <protection/>
    </xf>
    <xf numFmtId="4" fontId="4" fillId="0" borderId="63" xfId="0" applyNumberFormat="1" applyFont="1" applyBorder="1" applyAlignment="1" applyProtection="1">
      <alignment horizontal="right"/>
      <protection/>
    </xf>
    <xf numFmtId="4" fontId="22" fillId="0" borderId="63" xfId="0" applyNumberFormat="1" applyFont="1" applyBorder="1" applyAlignment="1" applyProtection="1">
      <alignment horizontal="right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horizontal="right"/>
      <protection/>
    </xf>
    <xf numFmtId="4" fontId="24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164" fontId="32" fillId="0" borderId="63" xfId="0" applyNumberFormat="1" applyFont="1" applyBorder="1" applyAlignment="1">
      <alignment horizontal="center"/>
    </xf>
    <xf numFmtId="0" fontId="32" fillId="0" borderId="63" xfId="0" applyFont="1" applyBorder="1" applyAlignment="1">
      <alignment horizontal="left" wrapText="1"/>
    </xf>
    <xf numFmtId="167" fontId="32" fillId="0" borderId="63" xfId="0" applyNumberFormat="1" applyFont="1" applyBorder="1" applyAlignment="1">
      <alignment horizontal="right"/>
    </xf>
    <xf numFmtId="4" fontId="32" fillId="0" borderId="63" xfId="0" applyNumberFormat="1" applyFont="1" applyBorder="1" applyAlignment="1" applyProtection="1">
      <alignment horizontal="right"/>
      <protection/>
    </xf>
    <xf numFmtId="164" fontId="33" fillId="0" borderId="63" xfId="0" applyNumberFormat="1" applyFont="1" applyBorder="1" applyAlignment="1">
      <alignment horizontal="center"/>
    </xf>
    <xf numFmtId="0" fontId="33" fillId="0" borderId="63" xfId="0" applyFont="1" applyBorder="1" applyAlignment="1">
      <alignment horizontal="left" wrapText="1"/>
    </xf>
    <xf numFmtId="167" fontId="33" fillId="0" borderId="63" xfId="0" applyNumberFormat="1" applyFont="1" applyBorder="1" applyAlignment="1">
      <alignment horizontal="right"/>
    </xf>
    <xf numFmtId="4" fontId="33" fillId="0" borderId="63" xfId="0" applyNumberFormat="1" applyFont="1" applyBorder="1" applyAlignment="1" applyProtection="1">
      <alignment horizontal="right"/>
      <protection/>
    </xf>
    <xf numFmtId="4" fontId="14" fillId="9" borderId="0" xfId="44" applyNumberFormat="1" applyFont="1" applyFill="1" applyAlignment="1">
      <alignment horizontal="right"/>
      <protection locked="0"/>
    </xf>
    <xf numFmtId="4" fontId="12" fillId="4" borderId="0" xfId="44" applyNumberFormat="1" applyFont="1" applyFill="1" applyAlignment="1">
      <alignment horizontal="right"/>
      <protection locked="0"/>
    </xf>
    <xf numFmtId="4" fontId="15" fillId="0" borderId="0" xfId="44" applyNumberFormat="1" applyFont="1" applyAlignment="1">
      <alignment horizontal="right"/>
      <protection locked="0"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8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8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83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49" fontId="30" fillId="8" borderId="73" xfId="0" applyNumberFormat="1" applyFont="1" applyFill="1" applyBorder="1" applyAlignment="1" applyProtection="1">
      <alignment horizontal="center" vertical="top" wrapText="1"/>
      <protection/>
    </xf>
    <xf numFmtId="49" fontId="28" fillId="4" borderId="82" xfId="0" applyNumberFormat="1" applyFont="1" applyFill="1" applyBorder="1" applyAlignment="1" applyProtection="1">
      <alignment horizontal="left" vertical="top" wrapText="1"/>
      <protection/>
    </xf>
    <xf numFmtId="49" fontId="28" fillId="4" borderId="85" xfId="0" applyNumberFormat="1" applyFont="1" applyFill="1" applyBorder="1" applyAlignment="1" applyProtection="1">
      <alignment horizontal="left" vertical="top" wrapText="1"/>
      <protection/>
    </xf>
    <xf numFmtId="49" fontId="28" fillId="4" borderId="82" xfId="0" applyNumberFormat="1" applyFont="1" applyFill="1" applyBorder="1" applyAlignment="1" applyProtection="1">
      <alignment horizontal="left" vertical="top"/>
      <protection/>
    </xf>
    <xf numFmtId="49" fontId="28" fillId="4" borderId="85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view="pageBreakPreview" zoomScale="85" zoomScaleSheetLayoutView="85" zoomScalePageLayoutView="0" workbookViewId="0" topLeftCell="A1">
      <pane ySplit="3" topLeftCell="BM4" activePane="bottomLeft" state="frozen"/>
      <selection pane="topLeft" activeCell="A1" sqref="A1"/>
      <selection pane="bottomLeft" activeCell="H15" sqref="H15:I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3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16015625" style="2" customWidth="1"/>
    <col min="14" max="14" width="5.33203125" style="2" customWidth="1"/>
    <col min="15" max="15" width="5" style="2" customWidth="1"/>
    <col min="16" max="16" width="18.66015625" style="2" customWidth="1"/>
    <col min="17" max="17" width="7.1601562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s="2" customFormat="1" ht="24.75" customHeight="1">
      <c r="A5" s="17"/>
      <c r="B5" s="15" t="s">
        <v>1</v>
      </c>
      <c r="C5" s="15"/>
      <c r="D5" s="15"/>
      <c r="E5" s="228" t="s">
        <v>2</v>
      </c>
      <c r="F5" s="229"/>
      <c r="G5" s="229"/>
      <c r="H5" s="229"/>
      <c r="I5" s="229"/>
      <c r="J5" s="229"/>
      <c r="K5" s="229"/>
      <c r="L5" s="229"/>
      <c r="M5" s="230"/>
      <c r="N5" s="15"/>
      <c r="O5" s="15"/>
      <c r="P5" s="15" t="s">
        <v>3</v>
      </c>
      <c r="Q5" s="18"/>
      <c r="R5" s="19"/>
      <c r="S5" s="20"/>
    </row>
    <row r="6" spans="1:19" s="2" customFormat="1" ht="24.75" customHeight="1">
      <c r="A6" s="17"/>
      <c r="B6" s="15" t="s">
        <v>4</v>
      </c>
      <c r="C6" s="15"/>
      <c r="D6" s="15"/>
      <c r="E6" s="231" t="s">
        <v>5</v>
      </c>
      <c r="F6" s="232"/>
      <c r="G6" s="232"/>
      <c r="H6" s="232"/>
      <c r="I6" s="232"/>
      <c r="J6" s="232"/>
      <c r="K6" s="232"/>
      <c r="L6" s="232"/>
      <c r="M6" s="233"/>
      <c r="N6" s="15"/>
      <c r="O6" s="15"/>
      <c r="P6" s="15" t="s">
        <v>6</v>
      </c>
      <c r="Q6" s="21"/>
      <c r="R6" s="22"/>
      <c r="S6" s="20"/>
    </row>
    <row r="7" spans="1:19" s="2" customFormat="1" ht="24.75" customHeight="1" thickBot="1">
      <c r="A7" s="17"/>
      <c r="B7" s="15"/>
      <c r="C7" s="15"/>
      <c r="D7" s="15"/>
      <c r="E7" s="234" t="s">
        <v>7</v>
      </c>
      <c r="F7" s="235"/>
      <c r="G7" s="235"/>
      <c r="H7" s="235"/>
      <c r="I7" s="235"/>
      <c r="J7" s="235"/>
      <c r="K7" s="235"/>
      <c r="L7" s="235"/>
      <c r="M7" s="236"/>
      <c r="N7" s="15"/>
      <c r="O7" s="15"/>
      <c r="P7" s="15" t="s">
        <v>8</v>
      </c>
      <c r="Q7" s="243" t="s">
        <v>9</v>
      </c>
      <c r="R7" s="244"/>
      <c r="S7" s="20"/>
    </row>
    <row r="8" spans="1:19" s="2" customFormat="1" ht="24.75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10</v>
      </c>
      <c r="Q8" s="15" t="s">
        <v>11</v>
      </c>
      <c r="R8" s="15"/>
      <c r="S8" s="20"/>
    </row>
    <row r="9" spans="1:19" s="2" customFormat="1" ht="24.75" customHeight="1">
      <c r="A9" s="17"/>
      <c r="B9" s="15" t="s">
        <v>12</v>
      </c>
      <c r="C9" s="15"/>
      <c r="D9" s="15"/>
      <c r="E9" s="237" t="s">
        <v>13</v>
      </c>
      <c r="F9" s="238"/>
      <c r="G9" s="238"/>
      <c r="H9" s="238"/>
      <c r="I9" s="238"/>
      <c r="J9" s="238"/>
      <c r="K9" s="238"/>
      <c r="L9" s="238"/>
      <c r="M9" s="239"/>
      <c r="N9" s="15"/>
      <c r="O9" s="15"/>
      <c r="P9" s="24"/>
      <c r="Q9" s="25"/>
      <c r="R9" s="26"/>
      <c r="S9" s="20"/>
    </row>
    <row r="10" spans="1:19" s="2" customFormat="1" ht="24.75" customHeight="1">
      <c r="A10" s="17"/>
      <c r="B10" s="15" t="s">
        <v>14</v>
      </c>
      <c r="C10" s="15"/>
      <c r="D10" s="15"/>
      <c r="E10" s="240" t="s">
        <v>15</v>
      </c>
      <c r="F10" s="241"/>
      <c r="G10" s="241"/>
      <c r="H10" s="241"/>
      <c r="I10" s="241"/>
      <c r="J10" s="241"/>
      <c r="K10" s="241"/>
      <c r="L10" s="241"/>
      <c r="M10" s="242"/>
      <c r="N10" s="15"/>
      <c r="O10" s="15"/>
      <c r="P10" s="24"/>
      <c r="Q10" s="25"/>
      <c r="R10" s="26"/>
      <c r="S10" s="20"/>
    </row>
    <row r="11" spans="1:19" s="2" customFormat="1" ht="24.75" customHeight="1">
      <c r="A11" s="17"/>
      <c r="B11" s="15" t="s">
        <v>16</v>
      </c>
      <c r="C11" s="15"/>
      <c r="D11" s="15"/>
      <c r="E11" s="240" t="s">
        <v>7</v>
      </c>
      <c r="F11" s="241"/>
      <c r="G11" s="241"/>
      <c r="H11" s="241"/>
      <c r="I11" s="241"/>
      <c r="J11" s="241"/>
      <c r="K11" s="241"/>
      <c r="L11" s="241"/>
      <c r="M11" s="242"/>
      <c r="N11" s="15"/>
      <c r="O11" s="15"/>
      <c r="P11" s="24"/>
      <c r="Q11" s="25"/>
      <c r="R11" s="26"/>
      <c r="S11" s="20"/>
    </row>
    <row r="12" spans="1:19" s="2" customFormat="1" ht="24.75" customHeight="1">
      <c r="A12" s="27"/>
      <c r="B12" s="226" t="s">
        <v>17</v>
      </c>
      <c r="C12" s="226"/>
      <c r="D12" s="226"/>
      <c r="E12" s="243" t="s">
        <v>18</v>
      </c>
      <c r="F12" s="245"/>
      <c r="G12" s="245"/>
      <c r="H12" s="245"/>
      <c r="I12" s="245"/>
      <c r="J12" s="245"/>
      <c r="K12" s="245"/>
      <c r="L12" s="245"/>
      <c r="M12" s="246"/>
      <c r="N12" s="28"/>
      <c r="O12" s="28"/>
      <c r="P12" s="29"/>
      <c r="Q12" s="250"/>
      <c r="R12" s="251"/>
      <c r="S12" s="30"/>
    </row>
    <row r="13" spans="1:19" s="2" customFormat="1" ht="10.5" customHeight="1">
      <c r="A13" s="27"/>
      <c r="B13" s="28"/>
      <c r="C13" s="28"/>
      <c r="D13" s="28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  <c r="Q13" s="31"/>
      <c r="R13" s="28"/>
      <c r="S13" s="30"/>
    </row>
    <row r="14" spans="1:19" s="2" customFormat="1" ht="18.75" customHeight="1">
      <c r="A14" s="17"/>
      <c r="B14" s="15"/>
      <c r="C14" s="15"/>
      <c r="D14" s="15"/>
      <c r="E14" s="32" t="s">
        <v>19</v>
      </c>
      <c r="F14" s="15"/>
      <c r="G14" s="28"/>
      <c r="H14" s="15" t="s">
        <v>20</v>
      </c>
      <c r="I14" s="28"/>
      <c r="J14" s="15"/>
      <c r="K14" s="15"/>
      <c r="L14" s="15"/>
      <c r="M14" s="15"/>
      <c r="N14" s="15"/>
      <c r="O14" s="15"/>
      <c r="P14" s="15" t="s">
        <v>21</v>
      </c>
      <c r="Q14" s="33"/>
      <c r="R14" s="19"/>
      <c r="S14" s="20"/>
    </row>
    <row r="15" spans="1:19" s="2" customFormat="1" ht="18.75" customHeight="1">
      <c r="A15" s="17"/>
      <c r="B15" s="15"/>
      <c r="C15" s="15"/>
      <c r="D15" s="15"/>
      <c r="E15" s="29"/>
      <c r="F15" s="15"/>
      <c r="G15" s="28"/>
      <c r="H15" s="247"/>
      <c r="I15" s="248"/>
      <c r="J15" s="15"/>
      <c r="K15" s="15"/>
      <c r="L15" s="15"/>
      <c r="M15" s="15"/>
      <c r="N15" s="15"/>
      <c r="O15" s="15"/>
      <c r="P15" s="34" t="s">
        <v>22</v>
      </c>
      <c r="Q15" s="35"/>
      <c r="R15" s="23"/>
      <c r="S15" s="20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23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24</v>
      </c>
      <c r="B18" s="44"/>
      <c r="C18" s="44"/>
      <c r="D18" s="45"/>
      <c r="E18" s="46" t="s">
        <v>25</v>
      </c>
      <c r="F18" s="45"/>
      <c r="G18" s="46" t="s">
        <v>26</v>
      </c>
      <c r="H18" s="44"/>
      <c r="I18" s="45"/>
      <c r="J18" s="46" t="s">
        <v>27</v>
      </c>
      <c r="K18" s="44"/>
      <c r="L18" s="46" t="s">
        <v>28</v>
      </c>
      <c r="M18" s="44"/>
      <c r="N18" s="44"/>
      <c r="O18" s="47"/>
      <c r="P18" s="45"/>
      <c r="Q18" s="46" t="s">
        <v>29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30</v>
      </c>
      <c r="F20" s="40"/>
      <c r="G20" s="40"/>
      <c r="H20" s="40"/>
      <c r="I20" s="40"/>
      <c r="J20" s="59" t="s">
        <v>31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32</v>
      </c>
      <c r="B21" s="61"/>
      <c r="C21" s="62" t="s">
        <v>33</v>
      </c>
      <c r="D21" s="63"/>
      <c r="E21" s="63"/>
      <c r="F21" s="64"/>
      <c r="G21" s="60" t="s">
        <v>34</v>
      </c>
      <c r="H21" s="65"/>
      <c r="I21" s="62" t="s">
        <v>35</v>
      </c>
      <c r="J21" s="63"/>
      <c r="K21" s="63"/>
      <c r="L21" s="60" t="s">
        <v>36</v>
      </c>
      <c r="M21" s="65"/>
      <c r="N21" s="62" t="s">
        <v>37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38</v>
      </c>
      <c r="B22" s="68" t="s">
        <v>39</v>
      </c>
      <c r="C22" s="69"/>
      <c r="D22" s="70" t="s">
        <v>40</v>
      </c>
      <c r="E22" s="71">
        <v>0</v>
      </c>
      <c r="F22" s="72"/>
      <c r="G22" s="67" t="s">
        <v>41</v>
      </c>
      <c r="H22" s="73" t="s">
        <v>42</v>
      </c>
      <c r="I22" s="74"/>
      <c r="J22" s="75">
        <v>0</v>
      </c>
      <c r="K22" s="76"/>
      <c r="L22" s="67" t="s">
        <v>43</v>
      </c>
      <c r="M22" s="77" t="s">
        <v>44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45</v>
      </c>
      <c r="B23" s="80"/>
      <c r="C23" s="81"/>
      <c r="D23" s="70" t="s">
        <v>46</v>
      </c>
      <c r="E23" s="71">
        <v>0</v>
      </c>
      <c r="F23" s="72"/>
      <c r="G23" s="67" t="s">
        <v>47</v>
      </c>
      <c r="H23" s="15" t="s">
        <v>48</v>
      </c>
      <c r="I23" s="74"/>
      <c r="J23" s="75">
        <v>0</v>
      </c>
      <c r="K23" s="76"/>
      <c r="L23" s="67" t="s">
        <v>49</v>
      </c>
      <c r="M23" s="77" t="s">
        <v>50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51</v>
      </c>
      <c r="B24" s="68" t="s">
        <v>52</v>
      </c>
      <c r="C24" s="69"/>
      <c r="D24" s="70" t="s">
        <v>40</v>
      </c>
      <c r="E24" s="71">
        <v>0</v>
      </c>
      <c r="F24" s="72"/>
      <c r="G24" s="67" t="s">
        <v>53</v>
      </c>
      <c r="H24" s="73" t="s">
        <v>54</v>
      </c>
      <c r="I24" s="74"/>
      <c r="J24" s="75">
        <v>0</v>
      </c>
      <c r="K24" s="76"/>
      <c r="L24" s="67" t="s">
        <v>55</v>
      </c>
      <c r="M24" s="77" t="s">
        <v>56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57</v>
      </c>
      <c r="B25" s="80"/>
      <c r="C25" s="81"/>
      <c r="D25" s="70" t="s">
        <v>46</v>
      </c>
      <c r="E25" s="71">
        <v>0</v>
      </c>
      <c r="F25" s="72"/>
      <c r="G25" s="67" t="s">
        <v>58</v>
      </c>
      <c r="H25" s="73"/>
      <c r="I25" s="74"/>
      <c r="J25" s="75">
        <v>0</v>
      </c>
      <c r="K25" s="76"/>
      <c r="L25" s="67" t="s">
        <v>59</v>
      </c>
      <c r="M25" s="77" t="s">
        <v>60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61</v>
      </c>
      <c r="B26" s="68" t="s">
        <v>62</v>
      </c>
      <c r="C26" s="69"/>
      <c r="D26" s="70" t="s">
        <v>40</v>
      </c>
      <c r="E26" s="71">
        <v>0</v>
      </c>
      <c r="F26" s="72"/>
      <c r="G26" s="82"/>
      <c r="H26" s="78"/>
      <c r="I26" s="74"/>
      <c r="J26" s="75"/>
      <c r="K26" s="76"/>
      <c r="L26" s="67" t="s">
        <v>63</v>
      </c>
      <c r="M26" s="77" t="s">
        <v>64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65</v>
      </c>
      <c r="B27" s="83"/>
      <c r="C27" s="84"/>
      <c r="D27" s="70" t="s">
        <v>46</v>
      </c>
      <c r="E27" s="71">
        <v>0</v>
      </c>
      <c r="F27" s="72"/>
      <c r="G27" s="82"/>
      <c r="H27" s="78"/>
      <c r="I27" s="74"/>
      <c r="J27" s="75"/>
      <c r="K27" s="76"/>
      <c r="L27" s="67" t="s">
        <v>66</v>
      </c>
      <c r="M27" s="73" t="s">
        <v>67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68</v>
      </c>
      <c r="B28" s="80"/>
      <c r="C28" s="47"/>
      <c r="D28" s="70" t="s">
        <v>69</v>
      </c>
      <c r="E28" s="85">
        <v>0</v>
      </c>
      <c r="F28" s="20"/>
      <c r="G28" s="82"/>
      <c r="H28" s="78"/>
      <c r="I28" s="74"/>
      <c r="J28" s="86"/>
      <c r="K28" s="87"/>
      <c r="L28" s="82"/>
      <c r="M28" s="78"/>
      <c r="N28" s="78"/>
      <c r="O28" s="47"/>
      <c r="P28" s="78"/>
      <c r="Q28" s="74"/>
      <c r="R28" s="85"/>
      <c r="S28" s="20"/>
    </row>
    <row r="29" spans="1:19" s="2" customFormat="1" ht="19.5" customHeight="1">
      <c r="A29" s="67" t="s">
        <v>70</v>
      </c>
      <c r="B29" s="227" t="s">
        <v>71</v>
      </c>
      <c r="C29" s="227"/>
      <c r="D29" s="227"/>
      <c r="E29" s="88">
        <v>0</v>
      </c>
      <c r="F29" s="42"/>
      <c r="G29" s="67" t="s">
        <v>72</v>
      </c>
      <c r="H29" s="89" t="s">
        <v>73</v>
      </c>
      <c r="I29" s="74"/>
      <c r="J29" s="90"/>
      <c r="K29" s="91"/>
      <c r="L29" s="67" t="s">
        <v>74</v>
      </c>
      <c r="M29" s="89" t="s">
        <v>75</v>
      </c>
      <c r="N29" s="78"/>
      <c r="O29" s="47"/>
      <c r="P29" s="78"/>
      <c r="Q29" s="74"/>
      <c r="R29" s="88">
        <v>0</v>
      </c>
      <c r="S29" s="42"/>
    </row>
    <row r="30" spans="1:19" s="2" customFormat="1" ht="19.5" customHeight="1">
      <c r="A30" s="92" t="s">
        <v>76</v>
      </c>
      <c r="B30" s="93" t="s">
        <v>77</v>
      </c>
      <c r="C30" s="94"/>
      <c r="D30" s="95"/>
      <c r="E30" s="96">
        <v>0</v>
      </c>
      <c r="F30" s="38"/>
      <c r="G30" s="92" t="s">
        <v>78</v>
      </c>
      <c r="H30" s="93" t="s">
        <v>79</v>
      </c>
      <c r="I30" s="95"/>
      <c r="J30" s="97">
        <v>0</v>
      </c>
      <c r="K30" s="98"/>
      <c r="L30" s="92" t="s">
        <v>80</v>
      </c>
      <c r="M30" s="93" t="s">
        <v>81</v>
      </c>
      <c r="N30" s="94"/>
      <c r="O30" s="37"/>
      <c r="P30" s="94"/>
      <c r="Q30" s="95"/>
      <c r="R30" s="96">
        <v>0</v>
      </c>
      <c r="S30" s="38"/>
    </row>
    <row r="31" spans="1:19" s="2" customFormat="1" ht="19.5" customHeight="1">
      <c r="A31" s="99" t="s">
        <v>14</v>
      </c>
      <c r="B31" s="14"/>
      <c r="C31" s="14"/>
      <c r="D31" s="14"/>
      <c r="E31" s="14"/>
      <c r="F31" s="100"/>
      <c r="G31" s="101"/>
      <c r="H31" s="14"/>
      <c r="I31" s="14"/>
      <c r="J31" s="14"/>
      <c r="K31" s="14"/>
      <c r="L31" s="60" t="s">
        <v>82</v>
      </c>
      <c r="M31" s="45"/>
      <c r="N31" s="62" t="s">
        <v>83</v>
      </c>
      <c r="O31" s="66"/>
      <c r="P31" s="44"/>
      <c r="Q31" s="44"/>
      <c r="R31" s="44"/>
      <c r="S31" s="48"/>
    </row>
    <row r="32" spans="1:19" s="2" customFormat="1" ht="19.5" customHeight="1">
      <c r="A32" s="17"/>
      <c r="B32" s="15"/>
      <c r="C32" s="15"/>
      <c r="D32" s="15"/>
      <c r="E32" s="15"/>
      <c r="F32" s="84"/>
      <c r="G32" s="83"/>
      <c r="H32" s="15"/>
      <c r="I32" s="15"/>
      <c r="J32" s="15"/>
      <c r="K32" s="15"/>
      <c r="L32" s="67" t="s">
        <v>84</v>
      </c>
      <c r="M32" s="73" t="s">
        <v>85</v>
      </c>
      <c r="N32" s="78"/>
      <c r="O32" s="47"/>
      <c r="P32" s="78"/>
      <c r="Q32" s="74"/>
      <c r="R32" s="88">
        <f>SUM('Rekapitulácia rozpočtu'!F13)</f>
        <v>0</v>
      </c>
      <c r="S32" s="42"/>
    </row>
    <row r="33" spans="1:19" s="2" customFormat="1" ht="19.5" customHeight="1" thickBot="1">
      <c r="A33" s="102" t="s">
        <v>86</v>
      </c>
      <c r="B33" s="47"/>
      <c r="C33" s="47"/>
      <c r="D33" s="47"/>
      <c r="E33" s="47"/>
      <c r="F33" s="81"/>
      <c r="G33" s="103" t="s">
        <v>87</v>
      </c>
      <c r="H33" s="47"/>
      <c r="I33" s="47"/>
      <c r="J33" s="47"/>
      <c r="K33" s="47"/>
      <c r="L33" s="67" t="s">
        <v>88</v>
      </c>
      <c r="M33" s="77" t="s">
        <v>89</v>
      </c>
      <c r="N33" s="104">
        <v>20</v>
      </c>
      <c r="O33" s="47" t="s">
        <v>90</v>
      </c>
      <c r="P33" s="105">
        <v>5676.66</v>
      </c>
      <c r="Q33" s="74"/>
      <c r="R33" s="106">
        <f>SUM(R32*0.2)</f>
        <v>0</v>
      </c>
      <c r="S33" s="107"/>
    </row>
    <row r="34" spans="1:19" s="2" customFormat="1" ht="12.75" customHeight="1" hidden="1">
      <c r="A34" s="108"/>
      <c r="B34" s="109"/>
      <c r="C34" s="109"/>
      <c r="D34" s="109"/>
      <c r="E34" s="110"/>
      <c r="F34" s="69"/>
      <c r="G34" s="111"/>
      <c r="H34" s="110"/>
      <c r="I34" s="110"/>
      <c r="J34" s="110"/>
      <c r="K34" s="110"/>
      <c r="L34" s="112"/>
      <c r="M34" s="113"/>
      <c r="N34" s="114"/>
      <c r="O34" s="115"/>
      <c r="P34" s="116"/>
      <c r="Q34" s="114"/>
      <c r="R34" s="117"/>
      <c r="S34" s="72"/>
    </row>
    <row r="35" spans="1:19" s="2" customFormat="1" ht="35.25" customHeight="1" thickBot="1">
      <c r="A35" s="118" t="s">
        <v>12</v>
      </c>
      <c r="B35" s="15"/>
      <c r="C35" s="15"/>
      <c r="D35" s="15"/>
      <c r="E35" s="15"/>
      <c r="F35" s="84"/>
      <c r="G35" s="83"/>
      <c r="H35" s="15"/>
      <c r="I35" s="15"/>
      <c r="J35" s="15"/>
      <c r="K35" s="15"/>
      <c r="L35" s="92" t="s">
        <v>91</v>
      </c>
      <c r="M35" s="249" t="s">
        <v>92</v>
      </c>
      <c r="N35" s="249"/>
      <c r="O35" s="249"/>
      <c r="P35" s="249"/>
      <c r="Q35" s="249"/>
      <c r="R35" s="119">
        <f>SUM(R32:R33)</f>
        <v>0</v>
      </c>
      <c r="S35" s="26"/>
    </row>
    <row r="36" spans="1:19" s="2" customFormat="1" ht="33" customHeight="1">
      <c r="A36" s="102" t="s">
        <v>86</v>
      </c>
      <c r="B36" s="47"/>
      <c r="C36" s="47"/>
      <c r="D36" s="47"/>
      <c r="E36" s="47"/>
      <c r="F36" s="81"/>
      <c r="G36" s="103" t="s">
        <v>87</v>
      </c>
      <c r="H36" s="47"/>
      <c r="I36" s="47"/>
      <c r="J36" s="47"/>
      <c r="K36" s="47"/>
      <c r="L36" s="60" t="s">
        <v>93</v>
      </c>
      <c r="M36" s="45"/>
      <c r="N36" s="62" t="s">
        <v>94</v>
      </c>
      <c r="O36" s="66"/>
      <c r="P36" s="44"/>
      <c r="Q36" s="44"/>
      <c r="R36" s="120"/>
      <c r="S36" s="48"/>
    </row>
    <row r="37" spans="1:19" s="2" customFormat="1" ht="20.25" customHeight="1">
      <c r="A37" s="121" t="s">
        <v>16</v>
      </c>
      <c r="B37" s="110"/>
      <c r="C37" s="110"/>
      <c r="D37" s="110"/>
      <c r="E37" s="110"/>
      <c r="F37" s="69"/>
      <c r="G37" s="111"/>
      <c r="H37" s="110"/>
      <c r="I37" s="110"/>
      <c r="J37" s="110"/>
      <c r="K37" s="110"/>
      <c r="L37" s="67" t="s">
        <v>95</v>
      </c>
      <c r="M37" s="73" t="s">
        <v>96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7"/>
      <c r="B38" s="15"/>
      <c r="C38" s="15"/>
      <c r="D38" s="15"/>
      <c r="E38" s="15"/>
      <c r="F38" s="84"/>
      <c r="G38" s="83"/>
      <c r="H38" s="15"/>
      <c r="I38" s="15"/>
      <c r="J38" s="15"/>
      <c r="K38" s="15"/>
      <c r="L38" s="67" t="s">
        <v>97</v>
      </c>
      <c r="M38" s="73" t="s">
        <v>98</v>
      </c>
      <c r="N38" s="78"/>
      <c r="O38" s="47"/>
      <c r="P38" s="78"/>
      <c r="Q38" s="74"/>
      <c r="R38" s="71">
        <v>0</v>
      </c>
      <c r="S38" s="72"/>
    </row>
    <row r="39" spans="1:19" s="2" customFormat="1" ht="19.5" customHeight="1">
      <c r="A39" s="122" t="s">
        <v>86</v>
      </c>
      <c r="B39" s="37"/>
      <c r="C39" s="37"/>
      <c r="D39" s="37"/>
      <c r="E39" s="37"/>
      <c r="F39" s="123"/>
      <c r="G39" s="124" t="s">
        <v>87</v>
      </c>
      <c r="H39" s="37"/>
      <c r="I39" s="37"/>
      <c r="J39" s="37"/>
      <c r="K39" s="37"/>
      <c r="L39" s="92" t="s">
        <v>99</v>
      </c>
      <c r="M39" s="93" t="s">
        <v>100</v>
      </c>
      <c r="N39" s="94"/>
      <c r="O39" s="37"/>
      <c r="P39" s="94"/>
      <c r="Q39" s="95"/>
      <c r="R39" s="52">
        <v>0</v>
      </c>
      <c r="S39" s="125"/>
    </row>
  </sheetData>
  <sheetProtection/>
  <mergeCells count="13">
    <mergeCell ref="Q7:R7"/>
    <mergeCell ref="E12:M12"/>
    <mergeCell ref="H15:I15"/>
    <mergeCell ref="M35:Q35"/>
    <mergeCell ref="Q12:R12"/>
    <mergeCell ref="B12:D12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C5" sqref="C5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4" width="19.66015625" style="129" customWidth="1"/>
    <col min="5" max="5" width="19.83203125" style="129" customWidth="1"/>
    <col min="6" max="6" width="19.66015625" style="129" customWidth="1"/>
    <col min="7" max="16384" width="10.66015625" style="142" customWidth="1"/>
  </cols>
  <sheetData>
    <row r="1" spans="1:6" s="129" customFormat="1" ht="17.25" customHeight="1">
      <c r="A1" s="126" t="s">
        <v>101</v>
      </c>
      <c r="B1" s="127"/>
      <c r="C1" s="127"/>
      <c r="D1" s="127"/>
      <c r="E1" s="128"/>
      <c r="F1" s="127"/>
    </row>
    <row r="2" spans="1:6" s="129" customFormat="1" ht="12.75" customHeight="1">
      <c r="A2" s="130" t="s">
        <v>102</v>
      </c>
      <c r="B2" s="131"/>
      <c r="C2" s="131"/>
      <c r="D2" s="127"/>
      <c r="E2" s="128"/>
      <c r="F2" s="127"/>
    </row>
    <row r="3" spans="1:6" s="129" customFormat="1" ht="12.75" customHeight="1">
      <c r="A3" s="130" t="s">
        <v>103</v>
      </c>
      <c r="B3" s="131"/>
      <c r="C3" s="131" t="s">
        <v>104</v>
      </c>
      <c r="D3" s="127"/>
      <c r="E3" s="128"/>
      <c r="F3" s="127"/>
    </row>
    <row r="4" spans="1:6" s="129" customFormat="1" ht="12.75" customHeight="1">
      <c r="A4" s="130"/>
      <c r="B4" s="130"/>
      <c r="C4" s="131" t="s">
        <v>105</v>
      </c>
      <c r="D4" s="127"/>
      <c r="E4" s="128"/>
      <c r="F4" s="127"/>
    </row>
    <row r="5" spans="1:6" s="129" customFormat="1" ht="12.75" customHeight="1">
      <c r="A5" s="131" t="s">
        <v>106</v>
      </c>
      <c r="B5" s="131"/>
      <c r="C5" s="131" t="s">
        <v>251</v>
      </c>
      <c r="D5" s="127"/>
      <c r="E5" s="128"/>
      <c r="F5" s="127"/>
    </row>
    <row r="6" spans="1:6" s="129" customFormat="1" ht="6" customHeight="1" thickBot="1">
      <c r="A6" s="127"/>
      <c r="B6" s="127"/>
      <c r="C6" s="127"/>
      <c r="D6" s="127"/>
      <c r="E6" s="128"/>
      <c r="F6" s="127"/>
    </row>
    <row r="7" spans="1:6" s="129" customFormat="1" ht="42" customHeight="1" thickBot="1">
      <c r="A7" s="132" t="s">
        <v>107</v>
      </c>
      <c r="B7" s="132" t="s">
        <v>108</v>
      </c>
      <c r="C7" s="132" t="s">
        <v>109</v>
      </c>
      <c r="D7" s="132" t="s">
        <v>46</v>
      </c>
      <c r="E7" s="133" t="s">
        <v>110</v>
      </c>
      <c r="F7" s="132" t="s">
        <v>111</v>
      </c>
    </row>
    <row r="8" spans="1:6" s="129" customFormat="1" ht="12.75" customHeight="1" thickBot="1">
      <c r="A8" s="132" t="s">
        <v>38</v>
      </c>
      <c r="B8" s="132" t="s">
        <v>45</v>
      </c>
      <c r="C8" s="132" t="s">
        <v>51</v>
      </c>
      <c r="D8" s="132" t="s">
        <v>57</v>
      </c>
      <c r="E8" s="134" t="s">
        <v>61</v>
      </c>
      <c r="F8" s="132" t="s">
        <v>65</v>
      </c>
    </row>
    <row r="9" spans="1:6" s="129" customFormat="1" ht="4.5" customHeight="1">
      <c r="A9" s="135"/>
      <c r="B9" s="135"/>
      <c r="C9" s="135"/>
      <c r="D9" s="135"/>
      <c r="E9" s="128"/>
      <c r="F9" s="135"/>
    </row>
    <row r="10" spans="1:6" s="129" customFormat="1" ht="16.5" customHeight="1">
      <c r="A10" s="136" t="s">
        <v>112</v>
      </c>
      <c r="B10" s="137" t="s">
        <v>113</v>
      </c>
      <c r="C10" s="223">
        <f>SUM(C11:C12)</f>
        <v>0</v>
      </c>
      <c r="D10" s="223">
        <f>SUM(D11:D12)</f>
        <v>0</v>
      </c>
      <c r="E10" s="223">
        <f>SUM(E11:E12)</f>
        <v>0</v>
      </c>
      <c r="F10" s="223">
        <f>SUM(C10+D10)</f>
        <v>0</v>
      </c>
    </row>
    <row r="11" spans="1:6" s="129" customFormat="1" ht="15" customHeight="1">
      <c r="A11" s="138" t="s">
        <v>114</v>
      </c>
      <c r="B11" s="139" t="s">
        <v>115</v>
      </c>
      <c r="C11" s="224">
        <v>0</v>
      </c>
      <c r="D11" s="224">
        <v>0</v>
      </c>
      <c r="E11" s="224">
        <v>0</v>
      </c>
      <c r="F11" s="224">
        <f>SUM(Rozpočet!G14)</f>
        <v>0</v>
      </c>
    </row>
    <row r="12" spans="1:6" s="129" customFormat="1" ht="15" customHeight="1">
      <c r="A12" s="138" t="s">
        <v>116</v>
      </c>
      <c r="B12" s="139" t="s">
        <v>117</v>
      </c>
      <c r="C12" s="224">
        <f>SUM(Rozpočet!G43)</f>
        <v>0</v>
      </c>
      <c r="D12" s="224">
        <f>SUM(Rozpočet!G42)</f>
        <v>0</v>
      </c>
      <c r="E12" s="224">
        <v>0</v>
      </c>
      <c r="F12" s="224">
        <f>SUM(C12+D12)</f>
        <v>0</v>
      </c>
    </row>
    <row r="13" spans="1:6" s="129" customFormat="1" ht="21" customHeight="1">
      <c r="A13" s="140"/>
      <c r="B13" s="141" t="s">
        <v>118</v>
      </c>
      <c r="C13" s="225">
        <f>SUM(C10)</f>
        <v>0</v>
      </c>
      <c r="D13" s="225">
        <f>SUM(D10)</f>
        <v>0</v>
      </c>
      <c r="E13" s="225">
        <f>SUM(E10)</f>
        <v>0</v>
      </c>
      <c r="F13" s="225">
        <f>SUM(F10)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7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71" customWidth="1"/>
    <col min="2" max="2" width="12.33203125" style="172" customWidth="1"/>
    <col min="3" max="3" width="49.83203125" style="172" customWidth="1"/>
    <col min="4" max="4" width="3.83203125" style="172" customWidth="1"/>
    <col min="5" max="5" width="11.33203125" style="173" customWidth="1"/>
    <col min="6" max="6" width="11.5" style="173" customWidth="1"/>
    <col min="7" max="7" width="17.33203125" style="173" customWidth="1"/>
    <col min="8" max="8" width="13.83203125" style="173" customWidth="1"/>
    <col min="9" max="11" width="10.5" style="1" customWidth="1"/>
    <col min="12" max="12" width="13.66015625" style="1" customWidth="1"/>
    <col min="13" max="16384" width="10.5" style="1" customWidth="1"/>
  </cols>
  <sheetData>
    <row r="1" spans="1:8" s="2" customFormat="1" ht="27.75" customHeight="1">
      <c r="A1" s="252" t="s">
        <v>119</v>
      </c>
      <c r="B1" s="253"/>
      <c r="C1" s="253"/>
      <c r="D1" s="253"/>
      <c r="E1" s="253"/>
      <c r="F1" s="253"/>
      <c r="G1" s="253"/>
      <c r="H1" s="253"/>
    </row>
    <row r="2" spans="1:8" s="2" customFormat="1" ht="12.75" customHeight="1">
      <c r="A2" s="143" t="s">
        <v>102</v>
      </c>
      <c r="B2" s="144"/>
      <c r="C2" s="144"/>
      <c r="D2" s="144"/>
      <c r="E2" s="144"/>
      <c r="F2" s="144"/>
      <c r="G2" s="144"/>
      <c r="H2" s="144"/>
    </row>
    <row r="3" spans="1:8" s="2" customFormat="1" ht="12.75" customHeight="1">
      <c r="A3" s="143" t="s">
        <v>103</v>
      </c>
      <c r="B3" s="144"/>
      <c r="C3" s="144"/>
      <c r="D3" s="144"/>
      <c r="E3" s="144"/>
      <c r="F3" s="144"/>
      <c r="G3" s="144"/>
      <c r="H3" s="144"/>
    </row>
    <row r="4" spans="1:8" s="2" customFormat="1" ht="13.5" customHeight="1">
      <c r="A4" s="145"/>
      <c r="B4" s="143"/>
      <c r="C4" s="145"/>
      <c r="D4" s="146"/>
      <c r="E4" s="146"/>
      <c r="F4" s="146"/>
      <c r="G4" s="146"/>
      <c r="H4" s="146"/>
    </row>
    <row r="5" spans="1:8" s="2" customFormat="1" ht="6.75" customHeight="1">
      <c r="A5" s="147"/>
      <c r="B5" s="148"/>
      <c r="C5" s="148"/>
      <c r="D5" s="148"/>
      <c r="E5" s="149"/>
      <c r="F5" s="149"/>
      <c r="G5" s="149"/>
      <c r="H5" s="149"/>
    </row>
    <row r="6" spans="1:8" s="2" customFormat="1" ht="12.75" customHeight="1">
      <c r="A6" s="144" t="s">
        <v>104</v>
      </c>
      <c r="B6" s="144"/>
      <c r="C6" s="144"/>
      <c r="D6" s="144"/>
      <c r="E6" s="144"/>
      <c r="F6" s="144"/>
      <c r="G6" s="144"/>
      <c r="H6" s="144"/>
    </row>
    <row r="7" spans="1:8" s="2" customFormat="1" ht="13.5" customHeight="1">
      <c r="A7" s="144" t="s">
        <v>120</v>
      </c>
      <c r="B7" s="144"/>
      <c r="C7" s="144"/>
      <c r="D7" s="144"/>
      <c r="E7" s="144" t="s">
        <v>121</v>
      </c>
      <c r="F7" s="144"/>
      <c r="G7" s="144"/>
      <c r="H7" s="144"/>
    </row>
    <row r="8" spans="1:8" s="2" customFormat="1" ht="13.5" customHeight="1">
      <c r="A8" s="254" t="s">
        <v>122</v>
      </c>
      <c r="B8" s="255"/>
      <c r="C8" s="255"/>
      <c r="D8" s="150"/>
      <c r="E8" s="144" t="s">
        <v>252</v>
      </c>
      <c r="F8" s="151"/>
      <c r="G8" s="151"/>
      <c r="H8" s="151"/>
    </row>
    <row r="9" spans="1:8" s="2" customFormat="1" ht="6.75" customHeight="1">
      <c r="A9" s="147"/>
      <c r="B9" s="147"/>
      <c r="C9" s="147"/>
      <c r="D9" s="147"/>
      <c r="E9" s="147"/>
      <c r="F9" s="147"/>
      <c r="G9" s="147"/>
      <c r="H9" s="147"/>
    </row>
    <row r="10" spans="1:8" s="2" customFormat="1" ht="28.5" customHeight="1">
      <c r="A10" s="152" t="s">
        <v>123</v>
      </c>
      <c r="B10" s="152" t="s">
        <v>124</v>
      </c>
      <c r="C10" s="152" t="s">
        <v>108</v>
      </c>
      <c r="D10" s="152" t="s">
        <v>125</v>
      </c>
      <c r="E10" s="152" t="s">
        <v>126</v>
      </c>
      <c r="F10" s="152" t="s">
        <v>127</v>
      </c>
      <c r="G10" s="152" t="s">
        <v>111</v>
      </c>
      <c r="H10" s="152" t="s">
        <v>128</v>
      </c>
    </row>
    <row r="11" spans="1:8" s="2" customFormat="1" ht="12.75" customHeight="1" hidden="1">
      <c r="A11" s="152" t="s">
        <v>38</v>
      </c>
      <c r="B11" s="152" t="s">
        <v>45</v>
      </c>
      <c r="C11" s="152" t="s">
        <v>51</v>
      </c>
      <c r="D11" s="152" t="s">
        <v>57</v>
      </c>
      <c r="E11" s="152" t="s">
        <v>61</v>
      </c>
      <c r="F11" s="152" t="s">
        <v>65</v>
      </c>
      <c r="G11" s="152" t="s">
        <v>68</v>
      </c>
      <c r="H11" s="152" t="s">
        <v>70</v>
      </c>
    </row>
    <row r="12" spans="1:8" s="2" customFormat="1" ht="3" customHeight="1">
      <c r="A12" s="147"/>
      <c r="B12" s="147"/>
      <c r="C12" s="147"/>
      <c r="D12" s="147"/>
      <c r="E12" s="147"/>
      <c r="F12" s="147"/>
      <c r="G12" s="147"/>
      <c r="H12" s="147"/>
    </row>
    <row r="13" spans="1:8" s="2" customFormat="1" ht="30.75" customHeight="1">
      <c r="A13" s="153"/>
      <c r="B13" s="154" t="s">
        <v>112</v>
      </c>
      <c r="C13" s="154" t="s">
        <v>113</v>
      </c>
      <c r="D13" s="154"/>
      <c r="E13" s="155"/>
      <c r="F13" s="155"/>
      <c r="G13" s="206">
        <f>SUM(G44)</f>
        <v>0</v>
      </c>
      <c r="H13" s="206">
        <f>H41*H14</f>
        <v>0</v>
      </c>
    </row>
    <row r="14" spans="1:8" s="2" customFormat="1" ht="28.5" customHeight="1">
      <c r="A14" s="156"/>
      <c r="B14" s="157" t="s">
        <v>114</v>
      </c>
      <c r="C14" s="157" t="s">
        <v>115</v>
      </c>
      <c r="D14" s="157"/>
      <c r="E14" s="158"/>
      <c r="F14" s="158"/>
      <c r="G14" s="207">
        <f>SUM(G15:G40)</f>
        <v>0</v>
      </c>
      <c r="H14" s="207">
        <f>SUM(H15:H40)</f>
        <v>0.0043000000000000095</v>
      </c>
    </row>
    <row r="15" spans="1:8" s="2" customFormat="1" ht="24" customHeight="1">
      <c r="A15" s="215">
        <v>1</v>
      </c>
      <c r="B15" s="216" t="s">
        <v>129</v>
      </c>
      <c r="C15" s="216" t="s">
        <v>130</v>
      </c>
      <c r="D15" s="216" t="s">
        <v>131</v>
      </c>
      <c r="E15" s="217">
        <v>45</v>
      </c>
      <c r="F15" s="218"/>
      <c r="G15" s="218">
        <f>SUM(E15*F15)</f>
        <v>0</v>
      </c>
      <c r="H15" s="218">
        <v>0</v>
      </c>
    </row>
    <row r="16" spans="1:8" s="2" customFormat="1" ht="13.5" customHeight="1">
      <c r="A16" s="162">
        <v>2</v>
      </c>
      <c r="B16" s="163" t="s">
        <v>132</v>
      </c>
      <c r="C16" s="163" t="s">
        <v>133</v>
      </c>
      <c r="D16" s="163" t="s">
        <v>134</v>
      </c>
      <c r="E16" s="164">
        <v>45</v>
      </c>
      <c r="F16" s="210"/>
      <c r="G16" s="218">
        <f aca="true" t="shared" si="0" ref="G16:G40">SUM(E16*F16)</f>
        <v>0</v>
      </c>
      <c r="H16" s="210">
        <v>0</v>
      </c>
    </row>
    <row r="17" spans="1:8" s="2" customFormat="1" ht="13.5" customHeight="1">
      <c r="A17" s="215">
        <v>3</v>
      </c>
      <c r="B17" s="216" t="s">
        <v>135</v>
      </c>
      <c r="C17" s="216" t="s">
        <v>136</v>
      </c>
      <c r="D17" s="216" t="s">
        <v>131</v>
      </c>
      <c r="E17" s="217">
        <v>25</v>
      </c>
      <c r="F17" s="218"/>
      <c r="G17" s="218">
        <f t="shared" si="0"/>
        <v>0</v>
      </c>
      <c r="H17" s="218">
        <v>0</v>
      </c>
    </row>
    <row r="18" spans="1:8" s="2" customFormat="1" ht="24" customHeight="1">
      <c r="A18" s="162">
        <v>4</v>
      </c>
      <c r="B18" s="163" t="s">
        <v>137</v>
      </c>
      <c r="C18" s="163" t="s">
        <v>136</v>
      </c>
      <c r="D18" s="163" t="s">
        <v>131</v>
      </c>
      <c r="E18" s="164">
        <v>25</v>
      </c>
      <c r="F18" s="210"/>
      <c r="G18" s="218">
        <f t="shared" si="0"/>
        <v>0</v>
      </c>
      <c r="H18" s="210">
        <v>0</v>
      </c>
    </row>
    <row r="19" spans="1:8" s="2" customFormat="1" ht="24" customHeight="1">
      <c r="A19" s="215">
        <v>5</v>
      </c>
      <c r="B19" s="216" t="s">
        <v>138</v>
      </c>
      <c r="C19" s="216" t="s">
        <v>139</v>
      </c>
      <c r="D19" s="216" t="s">
        <v>134</v>
      </c>
      <c r="E19" s="217">
        <v>48</v>
      </c>
      <c r="F19" s="218"/>
      <c r="G19" s="218">
        <f t="shared" si="0"/>
        <v>0</v>
      </c>
      <c r="H19" s="218">
        <v>0</v>
      </c>
    </row>
    <row r="20" spans="1:12" s="2" customFormat="1" ht="13.5" customHeight="1">
      <c r="A20" s="162">
        <v>6</v>
      </c>
      <c r="B20" s="163" t="s">
        <v>140</v>
      </c>
      <c r="C20" s="163" t="s">
        <v>141</v>
      </c>
      <c r="D20" s="163" t="s">
        <v>134</v>
      </c>
      <c r="E20" s="164">
        <v>48</v>
      </c>
      <c r="F20" s="210"/>
      <c r="G20" s="218">
        <f t="shared" si="0"/>
        <v>0</v>
      </c>
      <c r="H20" s="210">
        <v>0</v>
      </c>
      <c r="L20" s="214"/>
    </row>
    <row r="21" spans="1:8" s="2" customFormat="1" ht="24" customHeight="1">
      <c r="A21" s="215">
        <v>7</v>
      </c>
      <c r="B21" s="216" t="s">
        <v>142</v>
      </c>
      <c r="C21" s="216" t="s">
        <v>143</v>
      </c>
      <c r="D21" s="216" t="s">
        <v>134</v>
      </c>
      <c r="E21" s="217">
        <v>1</v>
      </c>
      <c r="F21" s="218"/>
      <c r="G21" s="218">
        <f t="shared" si="0"/>
        <v>0</v>
      </c>
      <c r="H21" s="218">
        <v>0</v>
      </c>
    </row>
    <row r="22" spans="1:12" s="2" customFormat="1" ht="13.5" customHeight="1">
      <c r="A22" s="162">
        <v>8</v>
      </c>
      <c r="B22" s="163" t="s">
        <v>144</v>
      </c>
      <c r="C22" s="163" t="s">
        <v>145</v>
      </c>
      <c r="D22" s="163" t="s">
        <v>134</v>
      </c>
      <c r="E22" s="164">
        <v>1</v>
      </c>
      <c r="F22" s="210"/>
      <c r="G22" s="218">
        <f t="shared" si="0"/>
        <v>0</v>
      </c>
      <c r="H22" s="210">
        <v>0</v>
      </c>
      <c r="L22" s="214"/>
    </row>
    <row r="23" spans="1:8" s="2" customFormat="1" ht="13.5" customHeight="1">
      <c r="A23" s="215">
        <v>9</v>
      </c>
      <c r="B23" s="216" t="s">
        <v>146</v>
      </c>
      <c r="C23" s="216" t="s">
        <v>147</v>
      </c>
      <c r="D23" s="216" t="s">
        <v>131</v>
      </c>
      <c r="E23" s="217">
        <v>175</v>
      </c>
      <c r="F23" s="218"/>
      <c r="G23" s="218">
        <f t="shared" si="0"/>
        <v>0</v>
      </c>
      <c r="H23" s="218">
        <v>0</v>
      </c>
    </row>
    <row r="24" spans="1:8" s="2" customFormat="1" ht="13.5" customHeight="1">
      <c r="A24" s="162">
        <v>10</v>
      </c>
      <c r="B24" s="163" t="s">
        <v>148</v>
      </c>
      <c r="C24" s="163" t="s">
        <v>149</v>
      </c>
      <c r="D24" s="163" t="s">
        <v>131</v>
      </c>
      <c r="E24" s="164">
        <v>175</v>
      </c>
      <c r="F24" s="210"/>
      <c r="G24" s="218">
        <f t="shared" si="0"/>
        <v>0</v>
      </c>
      <c r="H24" s="210">
        <v>0</v>
      </c>
    </row>
    <row r="25" spans="1:8" s="2" customFormat="1" ht="13.5" customHeight="1">
      <c r="A25" s="215">
        <v>11</v>
      </c>
      <c r="B25" s="216" t="s">
        <v>150</v>
      </c>
      <c r="C25" s="216" t="s">
        <v>151</v>
      </c>
      <c r="D25" s="216" t="s">
        <v>131</v>
      </c>
      <c r="E25" s="217">
        <v>5</v>
      </c>
      <c r="F25" s="218"/>
      <c r="G25" s="218">
        <f t="shared" si="0"/>
        <v>0</v>
      </c>
      <c r="H25" s="218">
        <v>0</v>
      </c>
    </row>
    <row r="26" spans="1:8" s="2" customFormat="1" ht="13.5" customHeight="1">
      <c r="A26" s="162">
        <v>12</v>
      </c>
      <c r="B26" s="163" t="s">
        <v>152</v>
      </c>
      <c r="C26" s="163" t="s">
        <v>153</v>
      </c>
      <c r="D26" s="163" t="s">
        <v>131</v>
      </c>
      <c r="E26" s="164">
        <v>5</v>
      </c>
      <c r="F26" s="210"/>
      <c r="G26" s="218">
        <f t="shared" si="0"/>
        <v>0</v>
      </c>
      <c r="H26" s="210">
        <v>0.0024</v>
      </c>
    </row>
    <row r="27" spans="1:8" s="2" customFormat="1" ht="24" customHeight="1">
      <c r="A27" s="159">
        <v>13</v>
      </c>
      <c r="B27" s="160" t="s">
        <v>154</v>
      </c>
      <c r="C27" s="160" t="s">
        <v>155</v>
      </c>
      <c r="D27" s="160"/>
      <c r="E27" s="161">
        <v>150</v>
      </c>
      <c r="F27" s="209"/>
      <c r="G27" s="209">
        <f t="shared" si="0"/>
        <v>0</v>
      </c>
      <c r="H27" s="209">
        <v>0</v>
      </c>
    </row>
    <row r="28" spans="1:8" s="2" customFormat="1" ht="13.5" customHeight="1">
      <c r="A28" s="162">
        <v>14</v>
      </c>
      <c r="B28" s="163" t="s">
        <v>156</v>
      </c>
      <c r="C28" s="163" t="s">
        <v>157</v>
      </c>
      <c r="D28" s="163" t="s">
        <v>134</v>
      </c>
      <c r="E28" s="164">
        <v>150</v>
      </c>
      <c r="F28" s="210"/>
      <c r="G28" s="218">
        <f t="shared" si="0"/>
        <v>0</v>
      </c>
      <c r="H28" s="210">
        <v>0.00190000000000001</v>
      </c>
    </row>
    <row r="29" spans="1:8" s="2" customFormat="1" ht="12" customHeight="1">
      <c r="A29" s="165"/>
      <c r="B29" s="166"/>
      <c r="C29" s="166" t="s">
        <v>158</v>
      </c>
      <c r="D29" s="166"/>
      <c r="E29" s="167"/>
      <c r="F29" s="211"/>
      <c r="G29" s="209">
        <f t="shared" si="0"/>
        <v>0</v>
      </c>
      <c r="H29" s="211"/>
    </row>
    <row r="30" spans="1:8" s="2" customFormat="1" ht="13.5" customHeight="1">
      <c r="A30" s="159">
        <v>15</v>
      </c>
      <c r="B30" s="160" t="s">
        <v>159</v>
      </c>
      <c r="C30" s="160" t="s">
        <v>160</v>
      </c>
      <c r="D30" s="160" t="s">
        <v>161</v>
      </c>
      <c r="E30" s="161">
        <v>17.231</v>
      </c>
      <c r="F30" s="209"/>
      <c r="G30" s="209">
        <f t="shared" si="0"/>
        <v>0</v>
      </c>
      <c r="H30" s="209">
        <v>0</v>
      </c>
    </row>
    <row r="31" spans="1:8" s="2" customFormat="1" ht="13.5" customHeight="1">
      <c r="A31" s="159">
        <v>16</v>
      </c>
      <c r="B31" s="160" t="s">
        <v>162</v>
      </c>
      <c r="C31" s="160" t="s">
        <v>163</v>
      </c>
      <c r="D31" s="160" t="s">
        <v>161</v>
      </c>
      <c r="E31" s="161">
        <v>25.269</v>
      </c>
      <c r="F31" s="209"/>
      <c r="G31" s="209">
        <f t="shared" si="0"/>
        <v>0</v>
      </c>
      <c r="H31" s="209">
        <v>0</v>
      </c>
    </row>
    <row r="32" spans="1:8" s="2" customFormat="1" ht="13.5" customHeight="1">
      <c r="A32" s="159">
        <v>17</v>
      </c>
      <c r="B32" s="160" t="s">
        <v>164</v>
      </c>
      <c r="C32" s="160" t="s">
        <v>165</v>
      </c>
      <c r="D32" s="160" t="s">
        <v>161</v>
      </c>
      <c r="E32" s="161">
        <v>25.269</v>
      </c>
      <c r="F32" s="209"/>
      <c r="G32" s="209">
        <f t="shared" si="0"/>
        <v>0</v>
      </c>
      <c r="H32" s="209">
        <v>0</v>
      </c>
    </row>
    <row r="33" spans="1:8" s="2" customFormat="1" ht="13.5" customHeight="1">
      <c r="A33" s="159">
        <v>18</v>
      </c>
      <c r="B33" s="160" t="s">
        <v>166</v>
      </c>
      <c r="C33" s="160" t="s">
        <v>167</v>
      </c>
      <c r="D33" s="160" t="s">
        <v>161</v>
      </c>
      <c r="E33" s="161">
        <v>17.231</v>
      </c>
      <c r="F33" s="209"/>
      <c r="G33" s="209">
        <f t="shared" si="0"/>
        <v>0</v>
      </c>
      <c r="H33" s="209">
        <v>0</v>
      </c>
    </row>
    <row r="34" spans="1:8" s="2" customFormat="1" ht="13.5" customHeight="1">
      <c r="A34" s="159">
        <v>19</v>
      </c>
      <c r="B34" s="160" t="s">
        <v>168</v>
      </c>
      <c r="C34" s="160" t="s">
        <v>169</v>
      </c>
      <c r="D34" s="160" t="s">
        <v>161</v>
      </c>
      <c r="E34" s="161">
        <v>17.231</v>
      </c>
      <c r="F34" s="209"/>
      <c r="G34" s="209">
        <f t="shared" si="0"/>
        <v>0</v>
      </c>
      <c r="H34" s="209">
        <v>0</v>
      </c>
    </row>
    <row r="35" spans="1:8" s="2" customFormat="1" ht="13.5" customHeight="1">
      <c r="A35" s="159">
        <v>20</v>
      </c>
      <c r="B35" s="160" t="s">
        <v>170</v>
      </c>
      <c r="C35" s="160" t="s">
        <v>171</v>
      </c>
      <c r="D35" s="160" t="s">
        <v>172</v>
      </c>
      <c r="E35" s="161">
        <v>25</v>
      </c>
      <c r="F35" s="209"/>
      <c r="G35" s="209">
        <f t="shared" si="0"/>
        <v>0</v>
      </c>
      <c r="H35" s="209">
        <v>0</v>
      </c>
    </row>
    <row r="36" spans="1:8" s="2" customFormat="1" ht="13.5" customHeight="1">
      <c r="A36" s="159">
        <v>21</v>
      </c>
      <c r="B36" s="160" t="s">
        <v>173</v>
      </c>
      <c r="C36" s="160" t="s">
        <v>174</v>
      </c>
      <c r="D36" s="160" t="s">
        <v>172</v>
      </c>
      <c r="E36" s="161">
        <v>8</v>
      </c>
      <c r="F36" s="209"/>
      <c r="G36" s="209">
        <f t="shared" si="0"/>
        <v>0</v>
      </c>
      <c r="H36" s="209">
        <v>0</v>
      </c>
    </row>
    <row r="37" spans="1:8" s="2" customFormat="1" ht="13.5" customHeight="1">
      <c r="A37" s="159">
        <v>22</v>
      </c>
      <c r="B37" s="160" t="s">
        <v>175</v>
      </c>
      <c r="C37" s="160" t="s">
        <v>176</v>
      </c>
      <c r="D37" s="160" t="s">
        <v>172</v>
      </c>
      <c r="E37" s="161">
        <v>8</v>
      </c>
      <c r="F37" s="209"/>
      <c r="G37" s="209">
        <f t="shared" si="0"/>
        <v>0</v>
      </c>
      <c r="H37" s="209">
        <v>0</v>
      </c>
    </row>
    <row r="38" spans="1:8" s="2" customFormat="1" ht="13.5" customHeight="1">
      <c r="A38" s="159">
        <v>23</v>
      </c>
      <c r="B38" s="160" t="s">
        <v>177</v>
      </c>
      <c r="C38" s="160" t="s">
        <v>178</v>
      </c>
      <c r="D38" s="160" t="s">
        <v>172</v>
      </c>
      <c r="E38" s="161">
        <v>12</v>
      </c>
      <c r="F38" s="209"/>
      <c r="G38" s="209">
        <f t="shared" si="0"/>
        <v>0</v>
      </c>
      <c r="H38" s="209">
        <v>0</v>
      </c>
    </row>
    <row r="39" spans="1:8" s="2" customFormat="1" ht="13.5" customHeight="1">
      <c r="A39" s="159">
        <v>24</v>
      </c>
      <c r="B39" s="160" t="s">
        <v>179</v>
      </c>
      <c r="C39" s="160" t="s">
        <v>180</v>
      </c>
      <c r="D39" s="160" t="s">
        <v>172</v>
      </c>
      <c r="E39" s="161">
        <v>35</v>
      </c>
      <c r="F39" s="209"/>
      <c r="G39" s="209">
        <f t="shared" si="0"/>
        <v>0</v>
      </c>
      <c r="H39" s="209">
        <v>0</v>
      </c>
    </row>
    <row r="40" spans="1:8" s="2" customFormat="1" ht="13.5" customHeight="1">
      <c r="A40" s="159">
        <v>25</v>
      </c>
      <c r="B40" s="160" t="s">
        <v>181</v>
      </c>
      <c r="C40" s="160" t="s">
        <v>182</v>
      </c>
      <c r="D40" s="160" t="s">
        <v>172</v>
      </c>
      <c r="E40" s="161">
        <v>52</v>
      </c>
      <c r="F40" s="209"/>
      <c r="G40" s="209">
        <f t="shared" si="0"/>
        <v>0</v>
      </c>
      <c r="H40" s="209">
        <v>0</v>
      </c>
    </row>
    <row r="41" spans="1:8" s="2" customFormat="1" ht="28.5" customHeight="1">
      <c r="A41" s="156"/>
      <c r="B41" s="157" t="s">
        <v>116</v>
      </c>
      <c r="C41" s="157" t="s">
        <v>117</v>
      </c>
      <c r="D41" s="157"/>
      <c r="E41" s="158"/>
      <c r="F41" s="212"/>
      <c r="G41" s="212">
        <f>SUM(G42:G43)</f>
        <v>0</v>
      </c>
      <c r="H41" s="212">
        <v>0</v>
      </c>
    </row>
    <row r="42" spans="1:8" s="2" customFormat="1" ht="24" customHeight="1">
      <c r="A42" s="219">
        <v>26</v>
      </c>
      <c r="B42" s="220" t="s">
        <v>183</v>
      </c>
      <c r="C42" s="220" t="s">
        <v>184</v>
      </c>
      <c r="D42" s="220" t="s">
        <v>134</v>
      </c>
      <c r="E42" s="221">
        <v>1</v>
      </c>
      <c r="F42" s="222"/>
      <c r="G42" s="222">
        <f>SUM(E42*F42)</f>
        <v>0</v>
      </c>
      <c r="H42" s="222">
        <v>0</v>
      </c>
    </row>
    <row r="43" spans="1:8" s="2" customFormat="1" ht="24" customHeight="1">
      <c r="A43" s="162">
        <v>27</v>
      </c>
      <c r="B43" s="163" t="s">
        <v>185</v>
      </c>
      <c r="C43" s="163" t="s">
        <v>186</v>
      </c>
      <c r="D43" s="163" t="s">
        <v>134</v>
      </c>
      <c r="E43" s="164">
        <v>1</v>
      </c>
      <c r="F43" s="210"/>
      <c r="G43" s="210">
        <f>SUM(E43*F43)</f>
        <v>0</v>
      </c>
      <c r="H43" s="210">
        <v>0</v>
      </c>
    </row>
    <row r="44" spans="1:8" s="2" customFormat="1" ht="30.75" customHeight="1">
      <c r="A44" s="168"/>
      <c r="B44" s="169"/>
      <c r="C44" s="169" t="s">
        <v>118</v>
      </c>
      <c r="D44" s="169"/>
      <c r="E44" s="170"/>
      <c r="F44" s="213"/>
      <c r="G44" s="213">
        <f>SUM(G14+G41)</f>
        <v>0</v>
      </c>
      <c r="H44" s="213">
        <f>H41+H14</f>
        <v>0.0043000000000000095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115" zoomScaleSheetLayoutView="115" zoomScalePageLayoutView="0" workbookViewId="0" topLeftCell="A1">
      <selection activeCell="G25" sqref="G25"/>
    </sheetView>
  </sheetViews>
  <sheetFormatPr defaultColWidth="9.33203125" defaultRowHeight="10.5"/>
  <cols>
    <col min="1" max="1" width="7.83203125" style="0" customWidth="1"/>
    <col min="2" max="2" width="2" style="0" customWidth="1"/>
    <col min="3" max="3" width="59.16015625" style="0" customWidth="1"/>
    <col min="4" max="4" width="2" style="0" customWidth="1"/>
    <col min="5" max="5" width="24.16015625" style="0" customWidth="1"/>
    <col min="6" max="6" width="4.33203125" style="0" customWidth="1"/>
    <col min="7" max="7" width="9" style="0" customWidth="1"/>
    <col min="8" max="8" width="2" style="0" customWidth="1"/>
    <col min="9" max="9" width="21.83203125" style="0" customWidth="1"/>
    <col min="10" max="10" width="10.16015625" style="0" customWidth="1"/>
    <col min="11" max="11" width="16" style="0" customWidth="1"/>
  </cols>
  <sheetData>
    <row r="1" ht="11.25" thickBot="1"/>
    <row r="2" spans="1:11" ht="20.25">
      <c r="A2" s="174" t="s">
        <v>187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3.5" thickBot="1">
      <c r="A3" s="177" t="s">
        <v>188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80"/>
      <c r="B5" s="181" t="s">
        <v>189</v>
      </c>
      <c r="C5" s="176"/>
      <c r="D5" s="180"/>
      <c r="E5" s="180"/>
      <c r="F5" s="181" t="s">
        <v>190</v>
      </c>
      <c r="G5" s="175"/>
      <c r="H5" s="175"/>
      <c r="I5" s="175"/>
      <c r="J5" s="175"/>
      <c r="K5" s="176"/>
    </row>
    <row r="6" spans="1:11" ht="15.75">
      <c r="A6" s="180"/>
      <c r="B6" s="182"/>
      <c r="C6" s="183" t="s">
        <v>191</v>
      </c>
      <c r="D6" s="180"/>
      <c r="E6" s="180"/>
      <c r="F6" s="182"/>
      <c r="G6" s="184" t="s">
        <v>192</v>
      </c>
      <c r="H6" s="185"/>
      <c r="I6" s="185"/>
      <c r="J6" s="185"/>
      <c r="K6" s="186"/>
    </row>
    <row r="7" spans="1:11" ht="12.75">
      <c r="A7" s="180"/>
      <c r="B7" s="182"/>
      <c r="C7" s="186" t="s">
        <v>193</v>
      </c>
      <c r="D7" s="180"/>
      <c r="E7" s="180"/>
      <c r="F7" s="182"/>
      <c r="G7" s="185" t="s">
        <v>192</v>
      </c>
      <c r="H7" s="185"/>
      <c r="I7" s="185"/>
      <c r="J7" s="185"/>
      <c r="K7" s="186"/>
    </row>
    <row r="8" spans="1:11" ht="12.75">
      <c r="A8" s="180"/>
      <c r="B8" s="187"/>
      <c r="C8" s="188" t="s">
        <v>194</v>
      </c>
      <c r="D8" s="180"/>
      <c r="E8" s="180"/>
      <c r="F8" s="182"/>
      <c r="G8" s="189" t="s">
        <v>195</v>
      </c>
      <c r="H8" s="185"/>
      <c r="I8" s="185"/>
      <c r="J8" s="185"/>
      <c r="K8" s="186"/>
    </row>
    <row r="9" spans="1:11" ht="12.75">
      <c r="A9" s="180"/>
      <c r="B9" s="182"/>
      <c r="C9" s="186"/>
      <c r="D9" s="180"/>
      <c r="E9" s="180"/>
      <c r="F9" s="182"/>
      <c r="G9" s="185"/>
      <c r="H9" s="185"/>
      <c r="I9" s="185"/>
      <c r="J9" s="185"/>
      <c r="K9" s="186"/>
    </row>
    <row r="10" spans="1:11" ht="12.75">
      <c r="A10" s="180"/>
      <c r="B10" s="182"/>
      <c r="C10" s="186" t="s">
        <v>196</v>
      </c>
      <c r="D10" s="180"/>
      <c r="E10" s="180"/>
      <c r="F10" s="182"/>
      <c r="G10" s="185" t="s">
        <v>196</v>
      </c>
      <c r="H10" s="185"/>
      <c r="I10" s="185"/>
      <c r="J10" s="185"/>
      <c r="K10" s="186"/>
    </row>
    <row r="11" spans="1:11" ht="12.75">
      <c r="A11" s="180"/>
      <c r="B11" s="182"/>
      <c r="C11" s="186" t="s">
        <v>197</v>
      </c>
      <c r="D11" s="180"/>
      <c r="E11" s="180"/>
      <c r="F11" s="182"/>
      <c r="G11" s="185" t="s">
        <v>197</v>
      </c>
      <c r="H11" s="185"/>
      <c r="I11" s="185"/>
      <c r="J11" s="185"/>
      <c r="K11" s="186"/>
    </row>
    <row r="12" spans="1:11" ht="12.75">
      <c r="A12" s="180"/>
      <c r="B12" s="182"/>
      <c r="C12" s="186" t="s">
        <v>198</v>
      </c>
      <c r="D12" s="180"/>
      <c r="E12" s="180"/>
      <c r="F12" s="182"/>
      <c r="G12" s="185" t="s">
        <v>198</v>
      </c>
      <c r="H12" s="185"/>
      <c r="I12" s="185"/>
      <c r="J12" s="185"/>
      <c r="K12" s="186"/>
    </row>
    <row r="13" spans="1:11" ht="12.75">
      <c r="A13" s="180"/>
      <c r="B13" s="182"/>
      <c r="C13" s="186" t="s">
        <v>199</v>
      </c>
      <c r="D13" s="180"/>
      <c r="E13" s="180"/>
      <c r="F13" s="182"/>
      <c r="G13" s="185" t="s">
        <v>199</v>
      </c>
      <c r="H13" s="185"/>
      <c r="I13" s="185"/>
      <c r="J13" s="185"/>
      <c r="K13" s="186"/>
    </row>
    <row r="14" spans="1:11" ht="12.75">
      <c r="A14" s="180"/>
      <c r="B14" s="182"/>
      <c r="C14" s="186"/>
      <c r="D14" s="180"/>
      <c r="E14" s="180"/>
      <c r="F14" s="182"/>
      <c r="G14" s="185"/>
      <c r="H14" s="185"/>
      <c r="I14" s="185"/>
      <c r="J14" s="185"/>
      <c r="K14" s="186"/>
    </row>
    <row r="15" spans="1:11" ht="12.75">
      <c r="A15" s="180"/>
      <c r="B15" s="182"/>
      <c r="C15" s="186" t="s">
        <v>200</v>
      </c>
      <c r="D15" s="180"/>
      <c r="E15" s="180"/>
      <c r="F15" s="182"/>
      <c r="G15" s="185" t="s">
        <v>192</v>
      </c>
      <c r="H15" s="185"/>
      <c r="I15" s="185"/>
      <c r="J15" s="185"/>
      <c r="K15" s="186"/>
    </row>
    <row r="16" spans="1:11" ht="12.75">
      <c r="A16" s="180"/>
      <c r="B16" s="182"/>
      <c r="C16" s="186" t="s">
        <v>201</v>
      </c>
      <c r="D16" s="180"/>
      <c r="E16" s="180"/>
      <c r="F16" s="182"/>
      <c r="G16" s="185" t="s">
        <v>202</v>
      </c>
      <c r="H16" s="185"/>
      <c r="I16" s="185"/>
      <c r="J16" s="185"/>
      <c r="K16" s="186"/>
    </row>
    <row r="17" spans="1:11" ht="13.5" thickBot="1">
      <c r="A17" s="180"/>
      <c r="B17" s="190"/>
      <c r="C17" s="179" t="s">
        <v>203</v>
      </c>
      <c r="D17" s="180"/>
      <c r="E17" s="180"/>
      <c r="F17" s="190"/>
      <c r="G17" s="178" t="s">
        <v>204</v>
      </c>
      <c r="H17" s="178"/>
      <c r="I17" s="178"/>
      <c r="J17" s="178"/>
      <c r="K17" s="179"/>
    </row>
    <row r="18" spans="1:11" ht="13.5" thickBo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2.75">
      <c r="A19" s="180"/>
      <c r="B19" s="181" t="s">
        <v>205</v>
      </c>
      <c r="C19" s="176"/>
      <c r="D19" s="180"/>
      <c r="E19" s="180"/>
      <c r="F19" s="181" t="s">
        <v>206</v>
      </c>
      <c r="G19" s="175"/>
      <c r="H19" s="175"/>
      <c r="I19" s="175"/>
      <c r="J19" s="175"/>
      <c r="K19" s="176"/>
    </row>
    <row r="20" spans="1:11" ht="12.75">
      <c r="A20" s="180"/>
      <c r="B20" s="182"/>
      <c r="C20" s="186" t="s">
        <v>207</v>
      </c>
      <c r="D20" s="180"/>
      <c r="E20" s="180"/>
      <c r="F20" s="182"/>
      <c r="G20" s="185" t="s">
        <v>192</v>
      </c>
      <c r="H20" s="185"/>
      <c r="I20" s="185"/>
      <c r="J20" s="185"/>
      <c r="K20" s="186"/>
    </row>
    <row r="21" spans="1:11" ht="12.75">
      <c r="A21" s="180"/>
      <c r="B21" s="182"/>
      <c r="C21" s="186" t="s">
        <v>208</v>
      </c>
      <c r="D21" s="180"/>
      <c r="E21" s="180"/>
      <c r="F21" s="182"/>
      <c r="G21" s="185" t="s">
        <v>192</v>
      </c>
      <c r="H21" s="185"/>
      <c r="I21" s="185"/>
      <c r="J21" s="185"/>
      <c r="K21" s="186"/>
    </row>
    <row r="22" spans="1:11" ht="12.75">
      <c r="A22" s="180"/>
      <c r="B22" s="187" t="s">
        <v>209</v>
      </c>
      <c r="C22" s="186"/>
      <c r="D22" s="180"/>
      <c r="E22" s="180"/>
      <c r="F22" s="187" t="s">
        <v>210</v>
      </c>
      <c r="G22" s="185"/>
      <c r="H22" s="185"/>
      <c r="I22" s="185"/>
      <c r="J22" s="185"/>
      <c r="K22" s="186"/>
    </row>
    <row r="23" spans="1:11" ht="12.75">
      <c r="A23" s="180"/>
      <c r="B23" s="182"/>
      <c r="C23" s="186" t="s">
        <v>192</v>
      </c>
      <c r="D23" s="180"/>
      <c r="E23" s="180"/>
      <c r="F23" s="182"/>
      <c r="G23" s="185"/>
      <c r="H23" s="185"/>
      <c r="I23" s="185"/>
      <c r="J23" s="185"/>
      <c r="K23" s="186"/>
    </row>
    <row r="24" spans="1:11" ht="12.75">
      <c r="A24" s="180"/>
      <c r="B24" s="182"/>
      <c r="C24" s="191" t="s">
        <v>211</v>
      </c>
      <c r="D24" s="180"/>
      <c r="E24" s="180"/>
      <c r="F24" s="182"/>
      <c r="G24" s="185"/>
      <c r="H24" s="185"/>
      <c r="I24" s="185"/>
      <c r="J24" s="185"/>
      <c r="K24" s="186"/>
    </row>
    <row r="25" spans="1:11" ht="13.5" thickBot="1">
      <c r="A25" s="180"/>
      <c r="B25" s="190"/>
      <c r="C25" s="192" t="s">
        <v>212</v>
      </c>
      <c r="D25" s="180"/>
      <c r="E25" s="180"/>
      <c r="F25" s="190"/>
      <c r="G25" s="178"/>
      <c r="H25" s="178"/>
      <c r="I25" s="178"/>
      <c r="J25" s="178"/>
      <c r="K25" s="179"/>
    </row>
    <row r="26" spans="1:11" ht="13.5" thickBo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39" thickBot="1">
      <c r="A27" s="193" t="s">
        <v>213</v>
      </c>
      <c r="B27" s="256" t="s">
        <v>108</v>
      </c>
      <c r="C27" s="256"/>
      <c r="D27" s="256" t="s">
        <v>214</v>
      </c>
      <c r="E27" s="256"/>
      <c r="F27" s="256"/>
      <c r="G27" s="256"/>
      <c r="H27" s="256" t="s">
        <v>215</v>
      </c>
      <c r="I27" s="256"/>
      <c r="J27" s="194" t="s">
        <v>216</v>
      </c>
      <c r="K27" s="195" t="s">
        <v>217</v>
      </c>
    </row>
    <row r="28" spans="1:11" ht="12.75">
      <c r="A28" s="196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8"/>
    </row>
    <row r="29" spans="1:11" ht="12.75">
      <c r="A29" s="199" t="s">
        <v>38</v>
      </c>
      <c r="B29" s="257" t="s">
        <v>219</v>
      </c>
      <c r="C29" s="258"/>
      <c r="D29" s="259" t="s">
        <v>220</v>
      </c>
      <c r="E29" s="260"/>
      <c r="F29" s="260"/>
      <c r="G29" s="260"/>
      <c r="H29" s="259" t="s">
        <v>221</v>
      </c>
      <c r="I29" s="260"/>
      <c r="J29" s="208">
        <v>1</v>
      </c>
      <c r="K29" s="200"/>
    </row>
    <row r="30" spans="1:11" ht="12.75">
      <c r="A30" s="199" t="s">
        <v>45</v>
      </c>
      <c r="B30" s="257" t="s">
        <v>222</v>
      </c>
      <c r="C30" s="258"/>
      <c r="D30" s="259" t="s">
        <v>223</v>
      </c>
      <c r="E30" s="260"/>
      <c r="F30" s="260"/>
      <c r="G30" s="260"/>
      <c r="H30" s="259" t="s">
        <v>224</v>
      </c>
      <c r="I30" s="260"/>
      <c r="J30" s="208">
        <v>1</v>
      </c>
      <c r="K30" s="200"/>
    </row>
    <row r="31" spans="1:11" ht="12.75">
      <c r="A31" s="199" t="s">
        <v>51</v>
      </c>
      <c r="B31" s="257" t="s">
        <v>225</v>
      </c>
      <c r="C31" s="258"/>
      <c r="D31" s="259" t="s">
        <v>226</v>
      </c>
      <c r="E31" s="260"/>
      <c r="F31" s="260"/>
      <c r="G31" s="260"/>
      <c r="H31" s="259" t="s">
        <v>227</v>
      </c>
      <c r="I31" s="260"/>
      <c r="J31" s="208">
        <v>1</v>
      </c>
      <c r="K31" s="200"/>
    </row>
    <row r="32" spans="1:11" ht="12.75">
      <c r="A32" s="199" t="s">
        <v>57</v>
      </c>
      <c r="B32" s="257" t="s">
        <v>228</v>
      </c>
      <c r="C32" s="258"/>
      <c r="D32" s="259" t="s">
        <v>229</v>
      </c>
      <c r="E32" s="260"/>
      <c r="F32" s="260"/>
      <c r="G32" s="260"/>
      <c r="H32" s="259" t="s">
        <v>230</v>
      </c>
      <c r="I32" s="260"/>
      <c r="J32" s="208">
        <v>2</v>
      </c>
      <c r="K32" s="200"/>
    </row>
    <row r="33" spans="1:11" ht="12.75">
      <c r="A33" s="199" t="s">
        <v>61</v>
      </c>
      <c r="B33" s="257" t="s">
        <v>231</v>
      </c>
      <c r="C33" s="258"/>
      <c r="D33" s="259" t="s">
        <v>232</v>
      </c>
      <c r="E33" s="260"/>
      <c r="F33" s="260"/>
      <c r="G33" s="260"/>
      <c r="H33" s="259" t="s">
        <v>233</v>
      </c>
      <c r="I33" s="260"/>
      <c r="J33" s="208">
        <v>2</v>
      </c>
      <c r="K33" s="200"/>
    </row>
    <row r="34" spans="1:11" ht="12.75">
      <c r="A34" s="199" t="s">
        <v>65</v>
      </c>
      <c r="B34" s="257" t="s">
        <v>234</v>
      </c>
      <c r="C34" s="258"/>
      <c r="D34" s="259" t="s">
        <v>235</v>
      </c>
      <c r="E34" s="260"/>
      <c r="F34" s="260"/>
      <c r="G34" s="260"/>
      <c r="H34" s="259" t="s">
        <v>236</v>
      </c>
      <c r="I34" s="260"/>
      <c r="J34" s="208">
        <v>12</v>
      </c>
      <c r="K34" s="200"/>
    </row>
    <row r="35" spans="1:11" ht="12.75">
      <c r="A35" s="199" t="s">
        <v>68</v>
      </c>
      <c r="B35" s="257" t="s">
        <v>237</v>
      </c>
      <c r="C35" s="258"/>
      <c r="D35" s="259" t="s">
        <v>238</v>
      </c>
      <c r="E35" s="260"/>
      <c r="F35" s="260"/>
      <c r="G35" s="260"/>
      <c r="H35" s="259" t="s">
        <v>239</v>
      </c>
      <c r="I35" s="260"/>
      <c r="J35" s="208">
        <v>2</v>
      </c>
      <c r="K35" s="200"/>
    </row>
    <row r="36" spans="1:11" ht="12.75">
      <c r="A36" s="199" t="s">
        <v>70</v>
      </c>
      <c r="B36" s="257" t="s">
        <v>240</v>
      </c>
      <c r="C36" s="258"/>
      <c r="D36" s="259" t="s">
        <v>241</v>
      </c>
      <c r="E36" s="260"/>
      <c r="F36" s="260"/>
      <c r="G36" s="260"/>
      <c r="H36" s="259" t="s">
        <v>242</v>
      </c>
      <c r="I36" s="260"/>
      <c r="J36" s="208">
        <v>1</v>
      </c>
      <c r="K36" s="200"/>
    </row>
    <row r="37" spans="1:11" ht="12.75">
      <c r="A37" s="199" t="s">
        <v>41</v>
      </c>
      <c r="B37" s="257" t="s">
        <v>243</v>
      </c>
      <c r="C37" s="258"/>
      <c r="D37" s="259" t="s">
        <v>244</v>
      </c>
      <c r="E37" s="260"/>
      <c r="F37" s="260"/>
      <c r="G37" s="260"/>
      <c r="H37" s="259" t="s">
        <v>245</v>
      </c>
      <c r="I37" s="260"/>
      <c r="J37" s="208">
        <v>1</v>
      </c>
      <c r="K37" s="200"/>
    </row>
    <row r="38" spans="1:11" ht="13.5" thickBot="1">
      <c r="A38" s="199" t="s">
        <v>47</v>
      </c>
      <c r="B38" s="257" t="s">
        <v>246</v>
      </c>
      <c r="C38" s="258"/>
      <c r="D38" s="259" t="s">
        <v>247</v>
      </c>
      <c r="E38" s="260"/>
      <c r="F38" s="260"/>
      <c r="G38" s="260"/>
      <c r="H38" s="259" t="s">
        <v>192</v>
      </c>
      <c r="I38" s="260"/>
      <c r="J38" s="208">
        <v>1</v>
      </c>
      <c r="K38" s="200"/>
    </row>
    <row r="39" spans="1:11" ht="13.5" thickBot="1">
      <c r="A39" s="201"/>
      <c r="B39" s="202" t="s">
        <v>248</v>
      </c>
      <c r="C39" s="203"/>
      <c r="D39" s="203"/>
      <c r="E39" s="203"/>
      <c r="F39" s="203"/>
      <c r="G39" s="203"/>
      <c r="H39" s="203"/>
      <c r="I39" s="203"/>
      <c r="J39" s="203"/>
      <c r="K39" s="204">
        <f>SUM(K28:K38)</f>
        <v>0</v>
      </c>
    </row>
    <row r="40" spans="1:11" ht="13.5" thickBot="1">
      <c r="A40" s="201"/>
      <c r="B40" s="203" t="s">
        <v>249</v>
      </c>
      <c r="C40" s="203"/>
      <c r="D40" s="203"/>
      <c r="E40" s="203"/>
      <c r="F40" s="203"/>
      <c r="G40" s="203"/>
      <c r="H40" s="203"/>
      <c r="I40" s="203"/>
      <c r="J40" s="203"/>
      <c r="K40" s="205">
        <f>K39*(20/100)</f>
        <v>0</v>
      </c>
    </row>
    <row r="41" spans="1:11" ht="13.5" thickBot="1">
      <c r="A41" s="201"/>
      <c r="B41" s="202" t="s">
        <v>250</v>
      </c>
      <c r="C41" s="203"/>
      <c r="D41" s="203"/>
      <c r="E41" s="203"/>
      <c r="F41" s="203"/>
      <c r="G41" s="203"/>
      <c r="H41" s="203"/>
      <c r="I41" s="203"/>
      <c r="J41" s="203"/>
      <c r="K41" s="204">
        <f>K39+K40</f>
        <v>0</v>
      </c>
    </row>
  </sheetData>
  <sheetProtection/>
  <mergeCells count="33">
    <mergeCell ref="B38:C38"/>
    <mergeCell ref="D38:G38"/>
    <mergeCell ref="H38:I38"/>
    <mergeCell ref="B36:C36"/>
    <mergeCell ref="D36:G36"/>
    <mergeCell ref="H36:I36"/>
    <mergeCell ref="B37:C37"/>
    <mergeCell ref="D37:G37"/>
    <mergeCell ref="H37:I37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B33:C33"/>
    <mergeCell ref="D33:G33"/>
    <mergeCell ref="H33:I33"/>
    <mergeCell ref="B30:C30"/>
    <mergeCell ref="D30:G30"/>
    <mergeCell ref="H30:I30"/>
    <mergeCell ref="B31:C31"/>
    <mergeCell ref="D31:G31"/>
    <mergeCell ref="H31:I31"/>
    <mergeCell ref="B27:C27"/>
    <mergeCell ref="D27:G27"/>
    <mergeCell ref="H27:I27"/>
    <mergeCell ref="B29:C29"/>
    <mergeCell ref="D29:G29"/>
    <mergeCell ref="H29:I2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Nagy</dc:creator>
  <cp:keywords/>
  <dc:description/>
  <cp:lastModifiedBy>sulik</cp:lastModifiedBy>
  <cp:lastPrinted>2017-09-26T14:06:48Z</cp:lastPrinted>
  <dcterms:created xsi:type="dcterms:W3CDTF">2017-07-17T13:44:49Z</dcterms:created>
  <dcterms:modified xsi:type="dcterms:W3CDTF">2019-04-03T11:49:39Z</dcterms:modified>
  <cp:category/>
  <cp:version/>
  <cp:contentType/>
  <cp:contentStatus/>
</cp:coreProperties>
</file>