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150" windowWidth="13035" windowHeight="8955" activeTab="0"/>
  </bookViews>
  <sheets>
    <sheet name="Rekapitulácia" sheetId="1" r:id="rId1"/>
    <sheet name="Búracie práce" sheetId="2" r:id="rId2"/>
    <sheet name="Nový stav" sheetId="3" r:id="rId3"/>
    <sheet name="ZTI" sheetId="4" r:id="rId4"/>
    <sheet name="Zariadenie učebne" sheetId="5" r:id="rId5"/>
  </sheets>
  <definedNames>
    <definedName name="_xlnm.Print_Titles" localSheetId="1">'Búracie práce'!$1:$9</definedName>
    <definedName name="_xlnm.Print_Titles" localSheetId="2">'Nový stav'!$1:$9</definedName>
  </definedNames>
  <calcPr fullCalcOnLoad="1"/>
</workbook>
</file>

<file path=xl/sharedStrings.xml><?xml version="1.0" encoding="utf-8"?>
<sst xmlns="http://schemas.openxmlformats.org/spreadsheetml/2006/main" count="473" uniqueCount="286">
  <si>
    <t>ROZPOČET S VÝKAZOM  VÝMER</t>
  </si>
  <si>
    <t>Stavba:   Polytechnická učebňa - ZŠ Sibírska, Bratislava</t>
  </si>
  <si>
    <t>Objekt:   Búracie práce</t>
  </si>
  <si>
    <t xml:space="preserve">JKSO:   </t>
  </si>
  <si>
    <t xml:space="preserve">EČO:   </t>
  </si>
  <si>
    <t>Objednávateľ:   Mestská časť, Bratislava - Nové mesto</t>
  </si>
  <si>
    <t xml:space="preserve">Spracoval:   </t>
  </si>
  <si>
    <t xml:space="preserve">Zhotoviteľ:   </t>
  </si>
  <si>
    <t>Dátum:   01.08.2017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</si>
  <si>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</si>
  <si>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</si>
  <si>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</si>
  <si>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</si>
  <si>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</si>
  <si>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</si>
  <si>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</si>
  <si>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</si>
  <si>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</si>
  <si>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</si>
  <si>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</si>
  <si>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</si>
  <si>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6</t>
  </si>
  <si>
    <t>HSV</t>
  </si>
  <si>
    <t>Práce a dodávky HSV</t>
  </si>
  <si>
    <t>9</t>
  </si>
  <si>
    <t>Ostatné konštrukcie a práce-búranie</t>
  </si>
  <si>
    <t>013</t>
  </si>
  <si>
    <t>962086111</t>
  </si>
  <si>
    <t>Búranie muriva priečok zmiešaného hr. do 150mm,  -0,07500t</t>
  </si>
  <si>
    <t>m2</t>
  </si>
  <si>
    <t>2,6*(2+5,47)-2,02*0,7</t>
  </si>
  <si>
    <t>968061116</t>
  </si>
  <si>
    <t>Vyvesenie alebo zavesenie kov. okenného krídla do 1, 5 m2</t>
  </si>
  <si>
    <t>ks</t>
  </si>
  <si>
    <t>968061125</t>
  </si>
  <si>
    <t>Vyvesenie alebo zavesenie dreveného dverného krídla do 2 m2</t>
  </si>
  <si>
    <t>968062365</t>
  </si>
  <si>
    <t>Vybúranie kovových rámov okien dvojitých alebo zdvojených, plochy do 2 m2,  -0,06300t</t>
  </si>
  <si>
    <t>4*1,15*0,9</t>
  </si>
  <si>
    <t>968063455</t>
  </si>
  <si>
    <t>Vybúranie kovových dverových zárubní,  -0,08200t</t>
  </si>
  <si>
    <t>2,02*(0,7+0,9)</t>
  </si>
  <si>
    <t>971042251</t>
  </si>
  <si>
    <t>Vybúranie otvoru v betónových priečkach a stenách plochy do 0, 0225 m2, do 450 mm,  -0,02200t</t>
  </si>
  <si>
    <t>971042261</t>
  </si>
  <si>
    <t>Vybúranie otvoru v betónových priečkach a stenách plochy do 0, 0225 m2, do 600 mm,  -0,06000t</t>
  </si>
  <si>
    <t>973031151</t>
  </si>
  <si>
    <t>Vysekanie v murive z tehál výklenkov pohľadovej plochy väčších než 0, 25 m2,  -1,80000t</t>
  </si>
  <si>
    <t>m3</t>
  </si>
  <si>
    <t>0,5*0,57*0,13</t>
  </si>
  <si>
    <t>974031121</t>
  </si>
  <si>
    <t>Vysekanie rýh v akomkoľvek murive tehlovom na akúkoľvek maltu do hĺbky 30 mm a š. do 30 mm,  -0,00200 t</t>
  </si>
  <si>
    <t>m</t>
  </si>
  <si>
    <t>17,5+1,6+2,22*2+5,82*2</t>
  </si>
  <si>
    <t>974031122</t>
  </si>
  <si>
    <t>Vysekanie rýh v akomkoľvek murive tehlovom na akúkoľvek maltu do hĺbky 30 mm a š. do 70 mm,  -0,00400 t</t>
  </si>
  <si>
    <t>974031153</t>
  </si>
  <si>
    <t>Vysekávanie rýh v akomkoľvek murive tehlovom na akúkoľvek maltu do hĺbky 100 mm a š. do 100 mm,  -0,01800t</t>
  </si>
  <si>
    <t>974031185</t>
  </si>
  <si>
    <t>Vysekávanie rýh v podlahách do hĺbky 300 mm a š. do 200 mm,  -0,07100t</t>
  </si>
  <si>
    <t>1,51+0,32+3,98+0,75+0,35</t>
  </si>
  <si>
    <t>979011111</t>
  </si>
  <si>
    <t>Zvislá doprava sutiny a vybúraných hmôt za prvé podlažie nad alebo pod základným podlažím</t>
  </si>
  <si>
    <t>t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</si>
  <si>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</si>
  <si>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</si>
  <si>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</si>
  <si>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</si>
  <si>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</si>
  <si>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</si>
  <si>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</si>
  <si>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</si>
  <si>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</t>
  </si>
  <si>
    <t>Presun hmôt HSV</t>
  </si>
  <si>
    <t>014</t>
  </si>
  <si>
    <t>999281111</t>
  </si>
  <si>
    <t>Presun hmôt pre opravy a údržbu objektov vrátane vonkajších plášťov výšky do 25 m</t>
  </si>
  <si>
    <t>PSV</t>
  </si>
  <si>
    <t>Práce a dodávky PSV</t>
  </si>
  <si>
    <t>713</t>
  </si>
  <si>
    <t>Izolácie tepelné</t>
  </si>
  <si>
    <t>713400821</t>
  </si>
  <si>
    <t>Odstránenie tepelnej izolácie potrubia pásmi alebo fóliami potrubie,  -0,00210t</t>
  </si>
  <si>
    <t>776</t>
  </si>
  <si>
    <t>Podlahy povlakové</t>
  </si>
  <si>
    <t>775</t>
  </si>
  <si>
    <t>776511810</t>
  </si>
  <si>
    <t>Odstránenie povlakových podláh z nášľapnej plochy lepených bez podložky,  -0,00100t</t>
  </si>
  <si>
    <t>M</t>
  </si>
  <si>
    <t>Práce a dodávky M</t>
  </si>
  <si>
    <t>21-M</t>
  </si>
  <si>
    <t>Elektromontáže</t>
  </si>
  <si>
    <t>921</t>
  </si>
  <si>
    <t>218000001</t>
  </si>
  <si>
    <t>Demontáž jestvujúcich el. rozvodov vedených po povrchu stien</t>
  </si>
  <si>
    <t>218200001</t>
  </si>
  <si>
    <t>Demontáž svietidla</t>
  </si>
  <si>
    <t>Celkom</t>
  </si>
  <si>
    <t>Objekt:   Nový stav</t>
  </si>
  <si>
    <t>Úpravy povrchov, podlahy, osadenie</t>
  </si>
  <si>
    <t>611421121</t>
  </si>
  <si>
    <t>Oprava vnútorných vápenných omietok stropov železobetónových rovných tvárnicových a klenieb,  opravovaná plocha 5 %,hladká</t>
  </si>
  <si>
    <t>612421121</t>
  </si>
  <si>
    <t>Oprava vnútorných vápenných omietok stien, opravovaná plocha do 5 %,hladká</t>
  </si>
  <si>
    <t>2,6*30,69-(2,02*0,9+1,15*0,9*4)+0,41*(1,15+2*0,9)*4</t>
  </si>
  <si>
    <t>631311118</t>
  </si>
  <si>
    <t>Vyspravenie podlahy v mieste vybúranej priečky pomocou cementového poteru</t>
  </si>
  <si>
    <t>631311119</t>
  </si>
  <si>
    <t>Zaliatie drážky kanalizácie cementovým poterom</t>
  </si>
  <si>
    <t>011</t>
  </si>
  <si>
    <t>632477005</t>
  </si>
  <si>
    <t>Nivelačná stierka podlahová hrúbky 3mm</t>
  </si>
  <si>
    <t>642943111</t>
  </si>
  <si>
    <t>Osadenie oceľového uholníkového rámu s dverovými krídlami, plochy otvoru do 2,5 m2</t>
  </si>
  <si>
    <t>553</t>
  </si>
  <si>
    <t>5533198500</t>
  </si>
  <si>
    <t>Zárubňa oceľová CGU 80x197x16cm</t>
  </si>
  <si>
    <t>003</t>
  </si>
  <si>
    <t>941955001</t>
  </si>
  <si>
    <t>Lešenie ľahké pracovné pomocné, s výškou lešeňovej podlahy do 1,20 m</t>
  </si>
  <si>
    <t>952901111</t>
  </si>
  <si>
    <t>Vyčistenie budov pri výške podlaží do 4m</t>
  </si>
  <si>
    <t>763</t>
  </si>
  <si>
    <t>Konštrukcie - drevostavby</t>
  </si>
  <si>
    <t>763115112</t>
  </si>
  <si>
    <t>Priečky sadrokartónové RIGIPS jedn. opláštené RB 12.5 mm, hrúbka priečky 100mm</t>
  </si>
  <si>
    <t>2,6*1,04*2,02*0,7</t>
  </si>
  <si>
    <t>763135015</t>
  </si>
  <si>
    <t>M+D Kazetový podhľad hr. 40 mm - inštalácia na lankách - biely</t>
  </si>
  <si>
    <t>7,2+5,76</t>
  </si>
  <si>
    <t>763135016</t>
  </si>
  <si>
    <t>M+D Kazetový podhľad hr. 40 mm - inštalácia na lankách - šedý</t>
  </si>
  <si>
    <t>5,04</t>
  </si>
  <si>
    <t>763181191</t>
  </si>
  <si>
    <t>Montáž zárubní oceľových ostatných pre SDK priečky KNAUF W111 v do 2,75 m jednokrídlových</t>
  </si>
  <si>
    <t>5533124400</t>
  </si>
  <si>
    <t>Zárubeň oceľová pre sadrokartón S 75 V 600 L/P</t>
  </si>
  <si>
    <t>998763401</t>
  </si>
  <si>
    <t>Presun hmôt pre sádrokartónové konštrukcie v stavbách(objektoch )výšky do 7 m</t>
  </si>
  <si>
    <t>%</t>
  </si>
  <si>
    <t>766</t>
  </si>
  <si>
    <t>Konštrukcie stolárske</t>
  </si>
  <si>
    <t>766662112</t>
  </si>
  <si>
    <t>Montáž dverového krídla kompletiz.otváravého do rámovej zárubne, jednokrídlové</t>
  </si>
  <si>
    <t>611</t>
  </si>
  <si>
    <t>6116017100</t>
  </si>
  <si>
    <t>Dvere vnútorné hladké plné jednokrídlové 80x197 cm s laminátovou povrchovou úpravou, vrátane kovania</t>
  </si>
  <si>
    <t>6116011100</t>
  </si>
  <si>
    <t>Dvere vnútorné hladké plné jednokrídlové 60x197 cm s laminátovou povrchovou úpravou, vrátane kovania</t>
  </si>
  <si>
    <t>767</t>
  </si>
  <si>
    <t>Konštrukcie doplnkové kovové</t>
  </si>
  <si>
    <t>767631123</t>
  </si>
  <si>
    <t>M+D Plastové okno 1150x900 mm s izolačným dvojsklom, vrátane vonkajšieho parapetu</t>
  </si>
  <si>
    <t>998767201</t>
  </si>
  <si>
    <t>Presun hmôt pre kovové stavebné doplnkové konštrukcie v objektoch výšky do 6 m</t>
  </si>
  <si>
    <t>776511000</t>
  </si>
  <si>
    <t>Lepenie povlakových podláh gumových z pásov</t>
  </si>
  <si>
    <t>284</t>
  </si>
  <si>
    <t>2841291500</t>
  </si>
  <si>
    <t>Podlahová guma  hr 5mm</t>
  </si>
  <si>
    <t>57,600*1,03 "vrátane soklíkov</t>
  </si>
  <si>
    <t>998776201</t>
  </si>
  <si>
    <t>Presun hmôt pre podlahy povlakové v objektoch výšky do 6 m</t>
  </si>
  <si>
    <t>781</t>
  </si>
  <si>
    <t>Dokončovacie práce a obklady</t>
  </si>
  <si>
    <t>771</t>
  </si>
  <si>
    <t>781445012</t>
  </si>
  <si>
    <t>Montáž obkladov stien z obkladačiek hutných, keramických do tmelu 150x150 mm</t>
  </si>
  <si>
    <t>1,5*(1,5+0,6)</t>
  </si>
  <si>
    <t>597</t>
  </si>
  <si>
    <t>5976280005</t>
  </si>
  <si>
    <t>Keramický obklad 150x150 mm</t>
  </si>
  <si>
    <t>3,150*1,03</t>
  </si>
  <si>
    <t>998781201</t>
  </si>
  <si>
    <t>Presun hmôt pre obklady keramické v objektoch výšky do 6 m</t>
  </si>
  <si>
    <t>784</t>
  </si>
  <si>
    <t>Dokončovacie práce - maľby</t>
  </si>
  <si>
    <t>784452471</t>
  </si>
  <si>
    <t>Maľby z maliarskych zmesí tekutých oteruvzdorných s bielym stropom dvojnás. do 3, 80 m</t>
  </si>
  <si>
    <t>57,6 "strop</t>
  </si>
  <si>
    <t>2,6*30,69+2*3,823 "steny</t>
  </si>
  <si>
    <t>Rekapitulácia objektov stavby</t>
  </si>
  <si>
    <t>Stavba:</t>
  </si>
  <si>
    <t>Polytechnická učebňa - ZŠ Sibírska, Bratislava</t>
  </si>
  <si>
    <t>Dátum:</t>
  </si>
  <si>
    <t>Objednávateľ:</t>
  </si>
  <si>
    <t>Mestská časť, Bratislava - Nové mesto</t>
  </si>
  <si>
    <t>Projektant:</t>
  </si>
  <si>
    <t>Ing. Pavel Achberger</t>
  </si>
  <si>
    <t>Zhotoviteľ:</t>
  </si>
  <si>
    <t>Spracoval:</t>
  </si>
  <si>
    <t>Kód</t>
  </si>
  <si>
    <t>Zákazka</t>
  </si>
  <si>
    <t>Cena bez DPH</t>
  </si>
  <si>
    <t>DPH</t>
  </si>
  <si>
    <t>Cena s DPH</t>
  </si>
  <si>
    <t xml:space="preserve">    Búracie práce</t>
  </si>
  <si>
    <t xml:space="preserve">    Nový stav</t>
  </si>
  <si>
    <t xml:space="preserve">    Zdravotechnika</t>
  </si>
  <si>
    <t xml:space="preserve">    Elektromontáže</t>
  </si>
  <si>
    <t>Akcia: Polytechnická učebňa ZŠ Sibírska ul. 39, 831 02 Bratislava</t>
  </si>
  <si>
    <t>č.p.</t>
  </si>
  <si>
    <t xml:space="preserve">popis                                                   </t>
  </si>
  <si>
    <t>mer. jed.</t>
  </si>
  <si>
    <t>množ.      celkom</t>
  </si>
  <si>
    <t>Dodávka 
jed. cena</t>
  </si>
  <si>
    <t>Montáž</t>
  </si>
  <si>
    <t>jed. cena</t>
  </si>
  <si>
    <t>celk. cena</t>
  </si>
  <si>
    <t>KANALIZÁCIA</t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</si>
  <si>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32, vrátane tvaroviek</t>
    </r>
  </si>
  <si>
    <t>bm</t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</si>
  <si>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40, vrátane tvaroviek</t>
    </r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</si>
  <si>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50, vrátane tvaroviek</t>
    </r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</si>
  <si>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100, vrátane tvaroviek</t>
    </r>
  </si>
  <si>
    <t>Kanalizačné armatúry - sifón chróm D40 + odpadné ventily pre keramické umývadlá</t>
  </si>
  <si>
    <t>súb</t>
  </si>
  <si>
    <t>Kanalizačné armatúry - sifón plast. D40 + odpadný ventil pre nerez. drez</t>
  </si>
  <si>
    <t>Kanalizačné armatúry - podlahová vpusť plastová D50 s nerezovou mriežkou</t>
  </si>
  <si>
    <t>Kotvenie kanalizácie D40 do drevenej steny - polobjímka s gumovou výstelkou + skrutka do dreva</t>
  </si>
  <si>
    <t>Kotvenie kanalizácie D50 do drevenej steny - polobjímka s gumovou výstelkou + skrutka do dreva</t>
  </si>
  <si>
    <t>Kotvenie kanalizácie D50 do podlahy - kombi skrutka M8 + hmoždinka + objímka s gumovou výstelkou</t>
  </si>
  <si>
    <t xml:space="preserve">ks </t>
  </si>
  <si>
    <t>Vybúranie podlah. vpuste liat. D50</t>
  </si>
  <si>
    <t>Mazadlo na hrdlové spoje 250g</t>
  </si>
  <si>
    <t>KANALIZÁCIA CELKOM</t>
  </si>
  <si>
    <t>VODOVOD</t>
  </si>
  <si>
    <t>Potrubie plasthliník PEX-AL-PE do 95°C, vrátane fittinkov, ø20x2mm</t>
  </si>
  <si>
    <t>Potrubie plasthliník PEX-AL-PE do 95°C, vrátane fittinkov, ø25x2,5mm</t>
  </si>
  <si>
    <t>Potrubie plasthliník PEX-AL-PE do 95°C, vrátane fittinkov, ø32x3,0mm</t>
  </si>
  <si>
    <t>Tepelná izolácia hr.10mm ø22mm (na potr. SV DN15 a TV,C DN15 v stene)</t>
  </si>
  <si>
    <t>Tepelná izolácia hr.10mm ø25mm (na potr. TV,C DN20 v stene)</t>
  </si>
  <si>
    <t>Tepelná izolácia hr. 20mm ø22mm (na potr. TV DN15 volne vedené)</t>
  </si>
  <si>
    <t>Tepelná izolácia hr.20mm ø28mm (na potr. C DN20 volne vedené)</t>
  </si>
  <si>
    <t>Tepelná izolácia hr.25mm ø35mm (na potr. TV DN25 volne vedené)</t>
  </si>
  <si>
    <t>Tepelná izolácia hr.30mm ø42mm (na potr. TV DN32 volne vedené)</t>
  </si>
  <si>
    <t>Plastové montážne sponky sivé</t>
  </si>
  <si>
    <t xml:space="preserve">Lepiaca páska na izolácie strieborná </t>
  </si>
  <si>
    <t>Rohový ventil podomietkový 1/2"-3/8" s maticou</t>
  </si>
  <si>
    <t>Rohový ventil nadomietkový 1/2"-3/8" s maticou</t>
  </si>
  <si>
    <t>Guľový kohút DN15 s odvodnením</t>
  </si>
  <si>
    <t>Guľový kohút DN20 s odvodnením</t>
  </si>
  <si>
    <t>Guľový kohút DN25 s odvodnením</t>
  </si>
  <si>
    <t>Guľový kohút DN32 s odvodnením</t>
  </si>
  <si>
    <t>Dvierka plastové 300x300mm</t>
  </si>
  <si>
    <t>Kotvenie potrubia do steny DN15 - kombi skrutka M8x200 s hmoždinkou, objímka s gum výstelkou - vzdialenosť závesov 1m</t>
  </si>
  <si>
    <t>Kotvenie potrubia do podlahy DN15 - plast. úychytka jednoduchá + hmoždinka + skrutka</t>
  </si>
  <si>
    <t>Kotvenie potrubia do podlahy DN20 - plast. úychytka jednoduchá + hmoždinka + skrutka</t>
  </si>
  <si>
    <t>Kotvenie potrubia do stropu DN20 - kombi skrutka M8x200 s hmoždinkou, objímka s gum výstelkou - vzdialenosť závesov 1,2m, v kanáli</t>
  </si>
  <si>
    <t>Demontáž starého oceľ potrubia pozink. DN15</t>
  </si>
  <si>
    <t xml:space="preserve">Úprava potrubia - vytvorenie odbočky DN15 v oceľ. pozink. potrubí DN25 </t>
  </si>
  <si>
    <t>VODOVOD CELKOM</t>
  </si>
  <si>
    <t>ZARIAĎOVACIE PREDMETY</t>
  </si>
  <si>
    <t>Keramické umývadlo so stredovým otvorom pre batériu 550x450mm</t>
  </si>
  <si>
    <t>Umývadlo keramické 56x44 s polnohou Aqualine_a SAP_17561</t>
  </si>
  <si>
    <t>Stojánková zmiešavacia batéria jednootvorová chróm</t>
  </si>
  <si>
    <t>Vytokový ventil na studenú vodu spodný 200mm nástenný</t>
  </si>
  <si>
    <t>Vytokový ventil na studenú vodu stojánkový 1/2", chróm Aqualine SAP_ZY1807</t>
  </si>
  <si>
    <t>Sprchová podomietková páková batéria</t>
  </si>
  <si>
    <t>Nástenná sprcha s otočným kĺbom, chróm, k podomietkovej batérii</t>
  </si>
  <si>
    <t>ZARIAĎOVACIE PREDMETY CELKOM</t>
  </si>
  <si>
    <t>SPOLU</t>
  </si>
  <si>
    <t>SPOLU DODÁVKA + MONTÁŽ BEZ DPH</t>
  </si>
  <si>
    <t>SPOLU DODÁVKA + MONTÁŽ S DPH 20%</t>
  </si>
  <si>
    <t>Rozpočet ZT</t>
  </si>
  <si>
    <t>Výškovo nastaviteľný stôl s kovovou podnožou rozmeru 675-805 x 1500 x 600 mm</t>
  </si>
  <si>
    <t>Mobilný kontajner so 4 zásuvkami (uzamykateľné), na kolieskach</t>
  </si>
  <si>
    <t>K1 - PRACOVISKO UČITEĽA (viď. špecifikácia)</t>
  </si>
  <si>
    <t>T1 - MOBILNÉ  PRACOVISKO UČITEĽA NA OBRÁBANIE DREVA A KOVOV (viď špecifikácia)</t>
  </si>
  <si>
    <t>Pracovný oceľový stôl 1860(880) x 1500 x 750 mm, s dreveným stolovým plátom, s uzamykateľnou skrinkou, so závesným panelom a policou na náradie, so 2x zásuvkou 230V/50Hz, včítane vybavenia</t>
  </si>
  <si>
    <t>T2 - MOBILNÉ  PRACOVISKO ŽIAKA NA OBRÁBANIE DREVA (viď. špecifikácia)</t>
  </si>
  <si>
    <t>S1</t>
  </si>
  <si>
    <t>Stolička k pracovisku učiteľa</t>
  </si>
  <si>
    <t>S2</t>
  </si>
  <si>
    <t>Stolička k pracovisku žiaka - bez operadla, otáčacia s plynovým piestom na výškové nastavenie sedadla, s aretačným kruhom pre uloženie nôh, polyuretánové sedadlo</t>
  </si>
  <si>
    <t>T3 - MOBILNÉ  PRACOVISKO ŽIAKA NA OBRÁBANIE  KOVOV (viď špecifikácia)</t>
  </si>
  <si>
    <t>O1 - KOVOVÁ SKRIŇA NA ODKLADANIE NÁRADIA (viď špecifikácia)</t>
  </si>
  <si>
    <t>Kovová skriňa rozmeru 1650 x 1050 x 400 mm, uzamykateľná, s policou 2x a závesným systémom na náradie</t>
  </si>
  <si>
    <t>ZARIADENIE UčEBNE CELKOM</t>
  </si>
  <si>
    <t>ZARIADENIE UČEBNE</t>
  </si>
  <si>
    <t xml:space="preserve">    Zariadenie učebne</t>
  </si>
  <si>
    <t>STAVEBNÉ PRÁCE</t>
  </si>
  <si>
    <t>ZARIADENIE - NÁBYTOK</t>
  </si>
  <si>
    <t>DIDAKTICKÉ POMÔCKY</t>
  </si>
  <si>
    <t>STAVEBNÉ PRÁCE CELKOM</t>
  </si>
  <si>
    <t>záložka slúži na informáciu o dodávanom tovare a je predmetom samostatnej cenovej ponuky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</si>
</sst>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;\-#,##0.00"/>
    <numFmt numFmtId="175" formatCode="_-* #,##0.00\ &quot;Kč&quot;_-;\-* #,##0.00\ &quot;Kč&quot;_-;_-* &quot;-&quot;??\ &quot;Kč&quot;_-;_-@_-"/>
    <numFmt numFmtId="176" formatCode="_-* #,##0.00\ [$€-1]_-;\-* #,##0.00\ [$€-1]_-;_-* &quot;-&quot;??\ [$€-1]_-;_-@_-"/>
    <numFmt numFmtId="177" formatCode="#,##0.000_ ;\-#,##0.000\ "/>
    <numFmt numFmtId="178" formatCode="#,##0.00_ ;\-#,##0.00\ "/>
    <numFmt numFmtId="179" formatCode="\P\r\a\vd\a;&quot;Pravda&quot;;&quot;Nepravda&quot;"/>
    <numFmt numFmtId="180" formatCode="[$€-2]\ #\ ##,000_);[Red]\([$¥€-2]\ #\ ##,000\)"/>
    <numFmt numFmtId="181" formatCode="0.000"/>
    <numFmt numFmtId="182" formatCode="#,##0.000\ _€"/>
    <numFmt numFmtId="183" formatCode="#,##0.00\ &quot;€&quot;"/>
    <numFmt numFmtId="184" formatCode="#,##0.000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color indexed="63"/>
      <name val="Arial CE"/>
      <family val="0"/>
    </font>
    <font>
      <b/>
      <u val="single"/>
      <sz val="8"/>
      <color indexed="10"/>
      <name val="Arial CE"/>
      <family val="0"/>
    </font>
    <font>
      <i/>
      <sz val="8"/>
      <color indexed="12"/>
      <name val="Arial CE"/>
      <family val="0"/>
    </font>
    <font>
      <sz val="8"/>
      <color indexed="10"/>
      <name val="Arial CE"/>
      <family val="0"/>
    </font>
    <font>
      <b/>
      <sz val="14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8"/>
      <color indexed="12"/>
      <name val="Arial CE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b/>
      <sz val="10"/>
      <color indexed="18"/>
      <name val="Arial CE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double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double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10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left"/>
      <protection/>
    </xf>
    <xf numFmtId="0" fontId="11" fillId="18" borderId="0" xfId="0" applyFont="1" applyFill="1" applyAlignment="1" applyProtection="1">
      <alignment horizontal="left"/>
      <protection/>
    </xf>
    <xf numFmtId="0" fontId="12" fillId="18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left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174" fontId="7" fillId="0" borderId="0" xfId="0" applyNumberFormat="1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left" wrapText="1"/>
      <protection/>
    </xf>
    <xf numFmtId="174" fontId="15" fillId="0" borderId="1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4" fontId="4" fillId="18" borderId="0" xfId="0" applyNumberFormat="1" applyFont="1" applyFill="1" applyAlignment="1" applyProtection="1">
      <alignment horizontal="left"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wrapText="1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left" wrapText="1"/>
      <protection/>
    </xf>
    <xf numFmtId="174" fontId="0" fillId="0" borderId="0" xfId="0" applyNumberFormat="1" applyAlignment="1">
      <alignment horizontal="left" vertical="top"/>
    </xf>
    <xf numFmtId="178" fontId="0" fillId="0" borderId="0" xfId="0" applyNumberFormat="1" applyAlignment="1">
      <alignment horizontal="left" vertical="top"/>
    </xf>
    <xf numFmtId="178" fontId="0" fillId="0" borderId="0" xfId="0" applyNumberFormat="1" applyFont="1" applyAlignment="1">
      <alignment horizontal="left" vertical="top"/>
    </xf>
    <xf numFmtId="0" fontId="15" fillId="0" borderId="0" xfId="0" applyFont="1" applyBorder="1" applyAlignment="1" applyProtection="1">
      <alignment horizontal="left" wrapText="1"/>
      <protection/>
    </xf>
    <xf numFmtId="174" fontId="15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/>
      <protection/>
    </xf>
    <xf numFmtId="174" fontId="15" fillId="24" borderId="11" xfId="0" applyNumberFormat="1" applyFont="1" applyFill="1" applyBorder="1" applyAlignment="1" applyProtection="1">
      <alignment horizontal="right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left" wrapText="1"/>
      <protection/>
    </xf>
    <xf numFmtId="181" fontId="0" fillId="0" borderId="0" xfId="0" applyNumberFormat="1" applyAlignment="1" applyProtection="1">
      <alignment/>
      <protection/>
    </xf>
    <xf numFmtId="181" fontId="0" fillId="0" borderId="18" xfId="0" applyNumberFormat="1" applyBorder="1" applyAlignment="1" applyProtection="1">
      <alignment wrapText="1"/>
      <protection/>
    </xf>
    <xf numFmtId="181" fontId="18" fillId="0" borderId="19" xfId="0" applyNumberFormat="1" applyFont="1" applyBorder="1" applyAlignment="1" applyProtection="1">
      <alignment/>
      <protection/>
    </xf>
    <xf numFmtId="181" fontId="18" fillId="0" borderId="20" xfId="37" applyNumberFormat="1" applyFont="1" applyBorder="1" applyAlignment="1" applyProtection="1">
      <alignment horizontal="right"/>
      <protection/>
    </xf>
    <xf numFmtId="181" fontId="19" fillId="0" borderId="21" xfId="0" applyNumberFormat="1" applyFont="1" applyBorder="1" applyAlignment="1" applyProtection="1">
      <alignment/>
      <protection/>
    </xf>
    <xf numFmtId="181" fontId="0" fillId="0" borderId="18" xfId="0" applyNumberFormat="1" applyBorder="1" applyAlignment="1" applyProtection="1">
      <alignment horizontal="center" wrapText="1"/>
      <protection/>
    </xf>
    <xf numFmtId="181" fontId="18" fillId="0" borderId="18" xfId="0" applyNumberFormat="1" applyFont="1" applyBorder="1" applyAlignment="1" applyProtection="1">
      <alignment horizontal="center" wrapText="1"/>
      <protection/>
    </xf>
    <xf numFmtId="4" fontId="18" fillId="0" borderId="13" xfId="37" applyNumberFormat="1" applyFont="1" applyBorder="1" applyAlignment="1" applyProtection="1">
      <alignment horizontal="right"/>
      <protection/>
    </xf>
    <xf numFmtId="4" fontId="19" fillId="0" borderId="21" xfId="0" applyNumberFormat="1" applyFont="1" applyBorder="1" applyAlignment="1" applyProtection="1">
      <alignment/>
      <protection/>
    </xf>
    <xf numFmtId="2" fontId="19" fillId="0" borderId="20" xfId="37" applyNumberFormat="1" applyFont="1" applyBorder="1" applyAlignment="1" applyProtection="1">
      <alignment horizontal="right"/>
      <protection/>
    </xf>
    <xf numFmtId="2" fontId="18" fillId="0" borderId="20" xfId="37" applyNumberFormat="1" applyFont="1" applyBorder="1" applyAlignment="1" applyProtection="1">
      <alignment horizontal="right"/>
      <protection/>
    </xf>
    <xf numFmtId="2" fontId="19" fillId="0" borderId="21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18" xfId="0" applyNumberFormat="1" applyBorder="1" applyAlignment="1" applyProtection="1">
      <alignment wrapText="1"/>
      <protection/>
    </xf>
    <xf numFmtId="4" fontId="0" fillId="0" borderId="18" xfId="0" applyNumberFormat="1" applyBorder="1" applyAlignment="1" applyProtection="1">
      <alignment horizontal="center" wrapText="1"/>
      <protection/>
    </xf>
    <xf numFmtId="4" fontId="18" fillId="0" borderId="18" xfId="0" applyNumberFormat="1" applyFont="1" applyBorder="1" applyAlignment="1" applyProtection="1">
      <alignment horizontal="center" wrapText="1"/>
      <protection/>
    </xf>
    <xf numFmtId="4" fontId="18" fillId="0" borderId="19" xfId="0" applyNumberFormat="1" applyFont="1" applyBorder="1" applyAlignment="1" applyProtection="1">
      <alignment/>
      <protection/>
    </xf>
    <xf numFmtId="4" fontId="18" fillId="0" borderId="0" xfId="37" applyNumberFormat="1" applyFont="1" applyFill="1" applyBorder="1" applyAlignment="1" applyProtection="1">
      <alignment horizontal="right"/>
      <protection/>
    </xf>
    <xf numFmtId="4" fontId="18" fillId="0" borderId="12" xfId="37" applyNumberFormat="1" applyFont="1" applyFill="1" applyBorder="1" applyAlignment="1" applyProtection="1">
      <alignment horizontal="right"/>
      <protection/>
    </xf>
    <xf numFmtId="4" fontId="18" fillId="0" borderId="12" xfId="0" applyNumberFormat="1" applyFont="1" applyBorder="1" applyAlignment="1" applyProtection="1">
      <alignment/>
      <protection/>
    </xf>
    <xf numFmtId="4" fontId="18" fillId="0" borderId="15" xfId="37" applyNumberFormat="1" applyFont="1" applyFill="1" applyBorder="1" applyAlignment="1" applyProtection="1">
      <alignment horizontal="right"/>
      <protection/>
    </xf>
    <xf numFmtId="4" fontId="18" fillId="0" borderId="0" xfId="37" applyNumberFormat="1" applyFont="1" applyBorder="1" applyAlignment="1" applyProtection="1">
      <alignment horizontal="right"/>
      <protection/>
    </xf>
    <xf numFmtId="181" fontId="18" fillId="0" borderId="12" xfId="0" applyNumberFormat="1" applyFont="1" applyBorder="1" applyAlignment="1" applyProtection="1">
      <alignment/>
      <protection/>
    </xf>
    <xf numFmtId="181" fontId="20" fillId="0" borderId="13" xfId="0" applyNumberFormat="1" applyFont="1" applyFill="1" applyBorder="1" applyAlignment="1" applyProtection="1">
      <alignment horizontal="center"/>
      <protection/>
    </xf>
    <xf numFmtId="181" fontId="20" fillId="0" borderId="0" xfId="0" applyNumberFormat="1" applyFont="1" applyFill="1" applyBorder="1" applyAlignment="1" applyProtection="1">
      <alignment horizontal="center"/>
      <protection/>
    </xf>
    <xf numFmtId="181" fontId="18" fillId="0" borderId="14" xfId="37" applyNumberFormat="1" applyFont="1" applyBorder="1" applyAlignment="1" applyProtection="1">
      <alignment horizontal="right"/>
      <protection/>
    </xf>
    <xf numFmtId="2" fontId="18" fillId="0" borderId="13" xfId="37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/>
    </xf>
    <xf numFmtId="2" fontId="18" fillId="0" borderId="0" xfId="37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84" fontId="18" fillId="0" borderId="12" xfId="0" applyNumberFormat="1" applyFont="1" applyBorder="1" applyAlignment="1" applyProtection="1">
      <alignment/>
      <protection/>
    </xf>
    <xf numFmtId="184" fontId="20" fillId="0" borderId="0" xfId="0" applyNumberFormat="1" applyFont="1" applyFill="1" applyBorder="1" applyAlignment="1" applyProtection="1">
      <alignment horizontal="center"/>
      <protection/>
    </xf>
    <xf numFmtId="184" fontId="20" fillId="0" borderId="12" xfId="0" applyNumberFormat="1" applyFont="1" applyFill="1" applyBorder="1" applyAlignment="1" applyProtection="1">
      <alignment horizontal="center"/>
      <protection/>
    </xf>
    <xf numFmtId="184" fontId="20" fillId="0" borderId="15" xfId="0" applyNumberFormat="1" applyFont="1" applyFill="1" applyBorder="1" applyAlignment="1" applyProtection="1">
      <alignment horizontal="center"/>
      <protection/>
    </xf>
    <xf numFmtId="184" fontId="20" fillId="0" borderId="13" xfId="0" applyNumberFormat="1" applyFont="1" applyFill="1" applyBorder="1" applyAlignment="1" applyProtection="1">
      <alignment horizontal="center"/>
      <protection/>
    </xf>
    <xf numFmtId="184" fontId="18" fillId="0" borderId="14" xfId="37" applyNumberFormat="1" applyFont="1" applyBorder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181" fontId="2" fillId="18" borderId="0" xfId="0" applyNumberFormat="1" applyFont="1" applyFill="1" applyAlignment="1" applyProtection="1">
      <alignment horizontal="left"/>
      <protection/>
    </xf>
    <xf numFmtId="181" fontId="4" fillId="18" borderId="0" xfId="0" applyNumberFormat="1" applyFont="1" applyFill="1" applyAlignment="1" applyProtection="1">
      <alignment horizontal="left"/>
      <protection/>
    </xf>
    <xf numFmtId="181" fontId="5" fillId="24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0" xfId="0" applyNumberFormat="1" applyAlignment="1">
      <alignment horizontal="right" vertical="top"/>
    </xf>
    <xf numFmtId="4" fontId="2" fillId="18" borderId="0" xfId="0" applyNumberFormat="1" applyFont="1" applyFill="1" applyAlignment="1" applyProtection="1">
      <alignment horizontal="left"/>
      <protection/>
    </xf>
    <xf numFmtId="4" fontId="5" fillId="24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right" vertical="top"/>
    </xf>
    <xf numFmtId="0" fontId="24" fillId="0" borderId="0" xfId="0" applyFont="1" applyBorder="1" applyAlignment="1">
      <alignment horizontal="left" wrapText="1"/>
    </xf>
    <xf numFmtId="4" fontId="24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184" fontId="2" fillId="18" borderId="0" xfId="0" applyNumberFormat="1" applyFont="1" applyFill="1" applyAlignment="1" applyProtection="1">
      <alignment horizontal="left"/>
      <protection/>
    </xf>
    <xf numFmtId="184" fontId="4" fillId="18" borderId="0" xfId="0" applyNumberFormat="1" applyFont="1" applyFill="1" applyAlignment="1" applyProtection="1">
      <alignment horizontal="left"/>
      <protection/>
    </xf>
    <xf numFmtId="184" fontId="5" fillId="24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 horizontal="right" vertical="top"/>
    </xf>
    <xf numFmtId="184" fontId="24" fillId="0" borderId="0" xfId="0" applyNumberFormat="1" applyFont="1" applyBorder="1" applyAlignment="1">
      <alignment horizontal="right"/>
    </xf>
    <xf numFmtId="2" fontId="0" fillId="0" borderId="0" xfId="0" applyNumberFormat="1" applyAlignment="1" applyProtection="1">
      <alignment/>
      <protection/>
    </xf>
    <xf numFmtId="172" fontId="24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 wrapText="1"/>
    </xf>
    <xf numFmtId="181" fontId="24" fillId="0" borderId="11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181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81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181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17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181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172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181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81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12" fillId="0" borderId="11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horizontal="center"/>
      <protection/>
    </xf>
    <xf numFmtId="181" fontId="20" fillId="0" borderId="11" xfId="0" applyNumberFormat="1" applyFont="1" applyFill="1" applyBorder="1" applyAlignment="1" applyProtection="1">
      <alignment horizontal="center"/>
      <protection/>
    </xf>
    <xf numFmtId="2" fontId="18" fillId="0" borderId="11" xfId="37" applyNumberFormat="1" applyFont="1" applyBorder="1" applyAlignment="1" applyProtection="1">
      <alignment horizontal="right"/>
      <protection/>
    </xf>
    <xf numFmtId="0" fontId="16" fillId="0" borderId="22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184" fontId="17" fillId="0" borderId="23" xfId="0" applyNumberFormat="1" applyFon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/>
      <protection/>
    </xf>
    <xf numFmtId="0" fontId="20" fillId="0" borderId="1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wrapText="1"/>
      <protection/>
    </xf>
    <xf numFmtId="0" fontId="12" fillId="0" borderId="26" xfId="0" applyFont="1" applyFill="1" applyBorder="1" applyAlignment="1" applyProtection="1">
      <alignment horizontal="left"/>
      <protection/>
    </xf>
    <xf numFmtId="0" fontId="19" fillId="0" borderId="27" xfId="0" applyFont="1" applyFill="1" applyBorder="1" applyAlignment="1" applyProtection="1">
      <alignment horizontal="left"/>
      <protection/>
    </xf>
    <xf numFmtId="0" fontId="19" fillId="0" borderId="28" xfId="0" applyFont="1" applyFill="1" applyBorder="1" applyAlignment="1" applyProtection="1">
      <alignment/>
      <protection/>
    </xf>
    <xf numFmtId="0" fontId="19" fillId="0" borderId="29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9" fillId="0" borderId="30" xfId="0" applyFont="1" applyFill="1" applyBorder="1" applyAlignment="1" applyProtection="1">
      <alignment/>
      <protection/>
    </xf>
    <xf numFmtId="4" fontId="19" fillId="0" borderId="14" xfId="0" applyNumberFormat="1" applyFont="1" applyBorder="1" applyAlignment="1" applyProtection="1">
      <alignment/>
      <protection/>
    </xf>
    <xf numFmtId="4" fontId="18" fillId="0" borderId="31" xfId="37" applyNumberFormat="1" applyFont="1" applyFill="1" applyBorder="1" applyAlignment="1" applyProtection="1">
      <alignment horizontal="right"/>
      <protection/>
    </xf>
    <xf numFmtId="4" fontId="18" fillId="0" borderId="32" xfId="37" applyNumberFormat="1" applyFont="1" applyFill="1" applyBorder="1" applyAlignment="1" applyProtection="1">
      <alignment horizontal="right"/>
      <protection/>
    </xf>
    <xf numFmtId="4" fontId="18" fillId="0" borderId="32" xfId="0" applyNumberFormat="1" applyFont="1" applyBorder="1" applyAlignment="1" applyProtection="1">
      <alignment/>
      <protection/>
    </xf>
    <xf numFmtId="4" fontId="18" fillId="0" borderId="11" xfId="37" applyNumberFormat="1" applyFont="1" applyFill="1" applyBorder="1" applyAlignment="1" applyProtection="1">
      <alignment horizontal="right"/>
      <protection/>
    </xf>
    <xf numFmtId="4" fontId="18" fillId="0" borderId="31" xfId="37" applyNumberFormat="1" applyFont="1" applyBorder="1" applyAlignment="1" applyProtection="1">
      <alignment horizontal="right"/>
      <protection/>
    </xf>
    <xf numFmtId="4" fontId="18" fillId="0" borderId="33" xfId="37" applyNumberFormat="1" applyFont="1" applyBorder="1" applyAlignment="1" applyProtection="1">
      <alignment horizontal="right"/>
      <protection/>
    </xf>
    <xf numFmtId="4" fontId="19" fillId="0" borderId="18" xfId="0" applyNumberFormat="1" applyFont="1" applyBorder="1" applyAlignment="1" applyProtection="1">
      <alignment/>
      <protection/>
    </xf>
    <xf numFmtId="4" fontId="0" fillId="0" borderId="34" xfId="0" applyNumberFormat="1" applyBorder="1" applyAlignment="1" applyProtection="1">
      <alignment horizontal="center" wrapText="1"/>
      <protection/>
    </xf>
    <xf numFmtId="4" fontId="19" fillId="24" borderId="35" xfId="0" applyNumberFormat="1" applyFont="1" applyFill="1" applyBorder="1" applyAlignment="1" applyProtection="1">
      <alignment/>
      <protection/>
    </xf>
    <xf numFmtId="181" fontId="17" fillId="0" borderId="23" xfId="0" applyNumberFormat="1" applyFon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18" fillId="0" borderId="36" xfId="0" applyNumberFormat="1" applyFont="1" applyBorder="1" applyAlignment="1" applyProtection="1">
      <alignment/>
      <protection/>
    </xf>
    <xf numFmtId="181" fontId="18" fillId="0" borderId="0" xfId="37" applyNumberFormat="1" applyFont="1" applyFill="1" applyBorder="1" applyAlignment="1" applyProtection="1">
      <alignment horizontal="right"/>
      <protection/>
    </xf>
    <xf numFmtId="181" fontId="18" fillId="0" borderId="37" xfId="37" applyNumberFormat="1" applyFont="1" applyFill="1" applyBorder="1" applyAlignment="1" applyProtection="1">
      <alignment horizontal="right"/>
      <protection/>
    </xf>
    <xf numFmtId="2" fontId="20" fillId="0" borderId="0" xfId="37" applyNumberFormat="1" applyFont="1" applyFill="1" applyBorder="1" applyAlignment="1" applyProtection="1">
      <alignment horizontal="right"/>
      <protection/>
    </xf>
    <xf numFmtId="2" fontId="20" fillId="0" borderId="37" xfId="37" applyNumberFormat="1" applyFont="1" applyFill="1" applyBorder="1" applyAlignment="1" applyProtection="1">
      <alignment horizontal="right"/>
      <protection/>
    </xf>
    <xf numFmtId="2" fontId="18" fillId="0" borderId="38" xfId="37" applyNumberFormat="1" applyFont="1" applyBorder="1" applyAlignment="1" applyProtection="1">
      <alignment horizontal="right"/>
      <protection/>
    </xf>
    <xf numFmtId="0" fontId="19" fillId="0" borderId="25" xfId="0" applyFont="1" applyFill="1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2" fontId="18" fillId="0" borderId="37" xfId="37" applyNumberFormat="1" applyFont="1" applyBorder="1" applyAlignment="1" applyProtection="1">
      <alignment horizontal="right"/>
      <protection/>
    </xf>
    <xf numFmtId="2" fontId="19" fillId="0" borderId="40" xfId="37" applyNumberFormat="1" applyFont="1" applyBorder="1" applyAlignment="1" applyProtection="1">
      <alignment horizontal="right"/>
      <protection/>
    </xf>
    <xf numFmtId="2" fontId="19" fillId="0" borderId="41" xfId="0" applyNumberFormat="1" applyFont="1" applyBorder="1" applyAlignment="1" applyProtection="1">
      <alignment/>
      <protection/>
    </xf>
    <xf numFmtId="181" fontId="18" fillId="0" borderId="19" xfId="37" applyNumberFormat="1" applyFont="1" applyBorder="1" applyAlignment="1" applyProtection="1">
      <alignment horizontal="right"/>
      <protection/>
    </xf>
    <xf numFmtId="181" fontId="19" fillId="0" borderId="12" xfId="0" applyNumberFormat="1" applyFont="1" applyBorder="1" applyAlignment="1" applyProtection="1">
      <alignment/>
      <protection/>
    </xf>
    <xf numFmtId="2" fontId="19" fillId="0" borderId="12" xfId="0" applyNumberFormat="1" applyFont="1" applyBorder="1" applyAlignment="1" applyProtection="1">
      <alignment/>
      <protection/>
    </xf>
    <xf numFmtId="2" fontId="19" fillId="0" borderId="39" xfId="0" applyNumberFormat="1" applyFont="1" applyBorder="1" applyAlignment="1" applyProtection="1">
      <alignment/>
      <protection/>
    </xf>
    <xf numFmtId="172" fontId="24" fillId="0" borderId="22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 wrapText="1"/>
    </xf>
    <xf numFmtId="184" fontId="24" fillId="0" borderId="23" xfId="0" applyNumberFormat="1" applyFont="1" applyBorder="1" applyAlignment="1">
      <alignment horizontal="right"/>
    </xf>
    <xf numFmtId="4" fontId="24" fillId="0" borderId="23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172" fontId="3" fillId="0" borderId="26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172" fontId="4" fillId="0" borderId="2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172" fontId="6" fillId="0" borderId="2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172" fontId="24" fillId="0" borderId="26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84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0" fontId="3" fillId="18" borderId="0" xfId="0" applyFont="1" applyFill="1" applyAlignment="1" applyProtection="1">
      <alignment horizontal="left"/>
      <protection/>
    </xf>
    <xf numFmtId="0" fontId="16" fillId="0" borderId="42" xfId="0" applyFont="1" applyBorder="1" applyAlignment="1" applyProtection="1">
      <alignment horizontal="left"/>
      <protection/>
    </xf>
    <xf numFmtId="0" fontId="16" fillId="0" borderId="21" xfId="0" applyFont="1" applyBorder="1" applyAlignment="1" applyProtection="1">
      <alignment horizontal="left"/>
      <protection/>
    </xf>
    <xf numFmtId="0" fontId="16" fillId="0" borderId="41" xfId="0" applyFont="1" applyBorder="1" applyAlignment="1" applyProtection="1">
      <alignment horizontal="left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181" fontId="18" fillId="0" borderId="44" xfId="0" applyNumberFormat="1" applyFont="1" applyBorder="1" applyAlignment="1" applyProtection="1">
      <alignment horizontal="center" wrapText="1"/>
      <protection/>
    </xf>
    <xf numFmtId="181" fontId="18" fillId="0" borderId="18" xfId="0" applyNumberFormat="1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18" fillId="0" borderId="36" xfId="0" applyFont="1" applyBorder="1" applyAlignment="1" applyProtection="1">
      <alignment horizontal="center" wrapText="1"/>
      <protection/>
    </xf>
    <xf numFmtId="181" fontId="18" fillId="0" borderId="29" xfId="0" applyNumberFormat="1" applyFont="1" applyBorder="1" applyAlignment="1" applyProtection="1">
      <alignment horizontal="center" wrapText="1"/>
      <protection/>
    </xf>
    <xf numFmtId="181" fontId="18" fillId="0" borderId="36" xfId="0" applyNumberFormat="1" applyFont="1" applyBorder="1" applyAlignment="1" applyProtection="1">
      <alignment horizontal="center" wrapText="1"/>
      <protection/>
    </xf>
    <xf numFmtId="184" fontId="18" fillId="0" borderId="44" xfId="0" applyNumberFormat="1" applyFont="1" applyBorder="1" applyAlignment="1" applyProtection="1">
      <alignment horizontal="center" wrapText="1"/>
      <protection/>
    </xf>
    <xf numFmtId="184" fontId="18" fillId="0" borderId="18" xfId="0" applyNumberFormat="1" applyFont="1" applyBorder="1" applyAlignment="1" applyProtection="1">
      <alignment horizontal="center" wrapText="1"/>
      <protection/>
    </xf>
    <xf numFmtId="4" fontId="18" fillId="0" borderId="29" xfId="0" applyNumberFormat="1" applyFont="1" applyBorder="1" applyAlignment="1" applyProtection="1">
      <alignment horizontal="center" wrapText="1"/>
      <protection/>
    </xf>
    <xf numFmtId="4" fontId="18" fillId="0" borderId="36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K36" sqref="K35:K36"/>
    </sheetView>
  </sheetViews>
  <sheetFormatPr defaultColWidth="10.5" defaultRowHeight="12" customHeight="1"/>
  <cols>
    <col min="1" max="1" width="11.33203125" style="4" customWidth="1"/>
    <col min="2" max="2" width="47.33203125" style="4" customWidth="1"/>
    <col min="3" max="3" width="16.33203125" style="4" customWidth="1"/>
    <col min="4" max="4" width="17.5" style="4" customWidth="1"/>
    <col min="5" max="5" width="17.33203125" style="4" customWidth="1"/>
    <col min="6" max="16384" width="10.5" style="1" customWidth="1"/>
  </cols>
  <sheetData>
    <row r="1" spans="1:5" s="4" customFormat="1" ht="22.5" customHeight="1">
      <c r="A1" s="10" t="s">
        <v>181</v>
      </c>
      <c r="B1" s="11"/>
      <c r="C1" s="11"/>
      <c r="D1" s="11"/>
      <c r="E1" s="11"/>
    </row>
    <row r="2" spans="1:5" s="4" customFormat="1" ht="6.75" customHeight="1">
      <c r="A2" s="12"/>
      <c r="B2" s="11"/>
      <c r="C2" s="11"/>
      <c r="D2" s="11"/>
      <c r="E2" s="11"/>
    </row>
    <row r="3" spans="1:5" s="4" customFormat="1" ht="13.5" customHeight="1">
      <c r="A3" s="13" t="s">
        <v>182</v>
      </c>
      <c r="B3" s="14" t="s">
        <v>183</v>
      </c>
      <c r="C3" s="12"/>
      <c r="D3" s="12" t="s">
        <v>184</v>
      </c>
      <c r="E3" s="33">
        <v>42980</v>
      </c>
    </row>
    <row r="4" spans="1:5" s="4" customFormat="1" ht="12.75" customHeight="1">
      <c r="A4" s="12" t="s">
        <v>185</v>
      </c>
      <c r="B4" s="8" t="s">
        <v>186</v>
      </c>
      <c r="C4" s="12"/>
      <c r="D4" s="12" t="s">
        <v>187</v>
      </c>
      <c r="E4" s="8" t="s">
        <v>188</v>
      </c>
    </row>
    <row r="5" spans="1:5" s="4" customFormat="1" ht="12.75" customHeight="1">
      <c r="A5" s="12" t="s">
        <v>189</v>
      </c>
      <c r="B5" s="8"/>
      <c r="C5" s="12"/>
      <c r="D5" s="12" t="s">
        <v>190</v>
      </c>
      <c r="E5" s="12"/>
    </row>
    <row r="6" spans="1:5" s="4" customFormat="1" ht="6.75" customHeight="1" thickBot="1">
      <c r="A6" s="12"/>
      <c r="B6" s="11"/>
      <c r="C6" s="11"/>
      <c r="D6" s="11"/>
      <c r="E6" s="11"/>
    </row>
    <row r="7" spans="1:5" s="4" customFormat="1" ht="23.25" customHeight="1" thickBot="1">
      <c r="A7" s="15" t="s">
        <v>191</v>
      </c>
      <c r="B7" s="15" t="s">
        <v>192</v>
      </c>
      <c r="C7" s="15" t="s">
        <v>193</v>
      </c>
      <c r="D7" s="15" t="s">
        <v>194</v>
      </c>
      <c r="E7" s="15" t="s">
        <v>195</v>
      </c>
    </row>
    <row r="8" spans="1:5" s="4" customFormat="1" ht="6.75" customHeight="1">
      <c r="A8" s="12"/>
      <c r="B8" s="11"/>
      <c r="C8" s="11"/>
      <c r="D8" s="11"/>
      <c r="E8" s="11"/>
    </row>
    <row r="9" spans="1:5" s="4" customFormat="1" ht="6.75" customHeight="1">
      <c r="A9" s="45"/>
      <c r="B9" s="46"/>
      <c r="C9" s="46"/>
      <c r="D9" s="46"/>
      <c r="E9" s="46"/>
    </row>
    <row r="10" spans="1:5" s="4" customFormat="1" ht="16.5" customHeight="1">
      <c r="A10" s="47" t="s">
        <v>281</v>
      </c>
      <c r="B10" s="46"/>
      <c r="C10" s="46"/>
      <c r="D10" s="46"/>
      <c r="E10" s="46"/>
    </row>
    <row r="11" spans="1:5" s="4" customFormat="1" ht="6" customHeight="1">
      <c r="A11" s="45"/>
      <c r="B11" s="46"/>
      <c r="C11" s="46"/>
      <c r="D11" s="46"/>
      <c r="E11" s="46"/>
    </row>
    <row r="12" spans="1:5" s="4" customFormat="1" ht="15" customHeight="1">
      <c r="A12" s="18" t="s">
        <v>17</v>
      </c>
      <c r="B12" s="18" t="s">
        <v>196</v>
      </c>
      <c r="C12" s="19">
        <f>'Búracie práce'!H46</f>
        <v>0</v>
      </c>
      <c r="D12" s="19">
        <f>ROUND(0.2*C12,2)</f>
        <v>0</v>
      </c>
      <c r="E12" s="19">
        <f>C12+D12</f>
        <v>0</v>
      </c>
    </row>
    <row r="13" spans="1:5" s="4" customFormat="1" ht="13.5" customHeight="1">
      <c r="A13" s="18" t="s">
        <v>18</v>
      </c>
      <c r="B13" s="18" t="s">
        <v>197</v>
      </c>
      <c r="C13" s="19">
        <f>'Nový stav'!H59</f>
        <v>0</v>
      </c>
      <c r="D13" s="19">
        <f>ROUND(0.2*C13,2)</f>
        <v>0</v>
      </c>
      <c r="E13" s="19">
        <f>C13+D13</f>
        <v>0</v>
      </c>
    </row>
    <row r="14" spans="1:5" s="4" customFormat="1" ht="13.5" customHeight="1">
      <c r="A14" s="18" t="s">
        <v>19</v>
      </c>
      <c r="B14" s="18" t="s">
        <v>198</v>
      </c>
      <c r="C14" s="19">
        <f>ZTI!H55</f>
        <v>0</v>
      </c>
      <c r="D14" s="19">
        <f>ROUND(0.2*C14,2)</f>
        <v>0</v>
      </c>
      <c r="E14" s="19">
        <f>C14+D14</f>
        <v>0</v>
      </c>
    </row>
    <row r="15" spans="1:5" s="4" customFormat="1" ht="13.5" customHeight="1">
      <c r="A15" s="18" t="s">
        <v>20</v>
      </c>
      <c r="B15" s="18" t="s">
        <v>199</v>
      </c>
      <c r="C15" s="19">
        <v>0</v>
      </c>
      <c r="D15" s="19">
        <f>ROUND(0.2*C15,2)</f>
        <v>0</v>
      </c>
      <c r="E15" s="19">
        <f>C15+D15</f>
        <v>0</v>
      </c>
    </row>
    <row r="16" spans="1:5" s="4" customFormat="1" ht="4.5" customHeight="1">
      <c r="A16" s="43"/>
      <c r="B16" s="43"/>
      <c r="C16" s="44"/>
      <c r="D16" s="44"/>
      <c r="E16" s="44"/>
    </row>
    <row r="17" spans="1:5" s="4" customFormat="1" ht="13.5" customHeight="1">
      <c r="A17" s="51" t="s">
        <v>284</v>
      </c>
      <c r="B17" s="52"/>
      <c r="C17" s="50">
        <f>SUM(C12:C15)</f>
        <v>0</v>
      </c>
      <c r="D17" s="50">
        <f>SUM(D12:D15)</f>
        <v>0</v>
      </c>
      <c r="E17" s="50">
        <f>SUM(E12:E15)</f>
        <v>0</v>
      </c>
    </row>
    <row r="18" spans="1:5" s="4" customFormat="1" ht="13.5" customHeight="1">
      <c r="A18" s="43"/>
      <c r="B18" s="43"/>
      <c r="C18" s="44"/>
      <c r="D18" s="44"/>
      <c r="E18" s="44"/>
    </row>
    <row r="19" spans="1:5" s="4" customFormat="1" ht="13.5" customHeight="1">
      <c r="A19" s="49" t="s">
        <v>282</v>
      </c>
      <c r="B19" s="43"/>
      <c r="C19" s="44"/>
      <c r="D19" s="44"/>
      <c r="E19" s="44"/>
    </row>
    <row r="20" spans="1:5" s="4" customFormat="1" ht="8.25" customHeight="1">
      <c r="A20" s="43"/>
      <c r="B20" s="43"/>
      <c r="C20" s="44"/>
      <c r="D20" s="44"/>
      <c r="E20" s="44"/>
    </row>
    <row r="21" spans="1:5" s="4" customFormat="1" ht="13.5" customHeight="1">
      <c r="A21" s="18">
        <v>5</v>
      </c>
      <c r="B21" s="39" t="s">
        <v>280</v>
      </c>
      <c r="C21" s="50">
        <f>'Zariadenie učebne'!H25</f>
        <v>0</v>
      </c>
      <c r="D21" s="50">
        <f>ROUND(0.2*C21,2)</f>
        <v>0</v>
      </c>
      <c r="E21" s="50">
        <f>C21+D21</f>
        <v>0</v>
      </c>
    </row>
    <row r="22" spans="1:5" s="4" customFormat="1" ht="13.5" customHeight="1">
      <c r="A22" s="43"/>
      <c r="B22" s="48"/>
      <c r="C22" s="44"/>
      <c r="D22" s="44"/>
      <c r="E22" s="44"/>
    </row>
    <row r="23" spans="1:5" s="4" customFormat="1" ht="13.5" customHeight="1">
      <c r="A23" s="43"/>
      <c r="B23" s="48"/>
      <c r="C23" s="44"/>
      <c r="D23" s="44"/>
      <c r="E23" s="44"/>
    </row>
    <row r="24" spans="1:5" s="4" customFormat="1" ht="13.5" customHeight="1">
      <c r="A24" s="49" t="s">
        <v>283</v>
      </c>
      <c r="B24" s="43"/>
      <c r="C24" s="44"/>
      <c r="D24" s="44"/>
      <c r="E24" s="44"/>
    </row>
    <row r="25" spans="1:5" s="4" customFormat="1" ht="5.25" customHeight="1">
      <c r="A25" s="43"/>
      <c r="B25" s="43"/>
      <c r="C25" s="44"/>
      <c r="D25" s="44"/>
      <c r="E25" s="44"/>
    </row>
    <row r="26" spans="1:5" s="4" customFormat="1" ht="13.5" customHeight="1">
      <c r="A26" s="18">
        <v>5</v>
      </c>
      <c r="B26" s="39" t="s">
        <v>280</v>
      </c>
      <c r="C26" s="50">
        <f>'Zariadenie učebne'!H26</f>
        <v>0</v>
      </c>
      <c r="D26" s="50">
        <f>ROUND(0.2*C26,2)</f>
        <v>0</v>
      </c>
      <c r="E26" s="50">
        <f>C26+D26</f>
        <v>0</v>
      </c>
    </row>
    <row r="27" spans="1:5" s="4" customFormat="1" ht="21" customHeight="1">
      <c r="A27" s="16"/>
      <c r="B27" s="16" t="s">
        <v>97</v>
      </c>
      <c r="C27" s="17">
        <f>SUM(C26+C21+C17)</f>
        <v>0</v>
      </c>
      <c r="D27" s="17">
        <f>SUM(D26+D21+D17)</f>
        <v>0</v>
      </c>
      <c r="E27" s="17">
        <f>SUM(E26+E21+E17)</f>
        <v>0</v>
      </c>
    </row>
    <row r="29" ht="12" customHeight="1">
      <c r="E29" s="40"/>
    </row>
    <row r="31" spans="5:6" ht="12" customHeight="1">
      <c r="E31" s="40"/>
      <c r="F31" s="42"/>
    </row>
    <row r="33" ht="12" customHeight="1">
      <c r="E33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1">
      <pane ySplit="9" topLeftCell="BM34" activePane="bottomLeft" state="frozen"/>
      <selection pane="topLeft" activeCell="A1" sqref="A1"/>
      <selection pane="bottomLeft" activeCell="M20" sqref="M20:N20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6" width="10.83203125" style="108" customWidth="1"/>
    <col min="7" max="7" width="10.83203125" style="98" customWidth="1"/>
    <col min="8" max="8" width="14.5" style="98" customWidth="1"/>
    <col min="9" max="16384" width="10.5" style="1" customWidth="1"/>
  </cols>
  <sheetData>
    <row r="1" spans="1:8" s="4" customFormat="1" ht="19.5" customHeight="1">
      <c r="A1" s="5" t="s">
        <v>0</v>
      </c>
      <c r="B1" s="6"/>
      <c r="C1" s="6"/>
      <c r="D1" s="6"/>
      <c r="E1" s="6"/>
      <c r="F1" s="102"/>
      <c r="G1" s="96"/>
      <c r="H1" s="96"/>
    </row>
    <row r="2" spans="1:8" s="4" customFormat="1" ht="12.75" customHeight="1">
      <c r="A2" s="7" t="s">
        <v>1</v>
      </c>
      <c r="B2" s="8"/>
      <c r="C2" s="8"/>
      <c r="D2" s="8"/>
      <c r="E2" s="8"/>
      <c r="F2" s="103"/>
      <c r="G2" s="96"/>
      <c r="H2" s="96"/>
    </row>
    <row r="3" spans="1:8" s="4" customFormat="1" ht="12.75" customHeight="1">
      <c r="A3" s="7" t="s">
        <v>2</v>
      </c>
      <c r="B3" s="8"/>
      <c r="C3" s="8"/>
      <c r="D3" s="8"/>
      <c r="E3" s="8"/>
      <c r="F3" s="103" t="s">
        <v>3</v>
      </c>
      <c r="G3" s="96"/>
      <c r="H3" s="96"/>
    </row>
    <row r="4" spans="1:8" s="4" customFormat="1" ht="12.75" customHeight="1">
      <c r="A4" s="208"/>
      <c r="B4" s="208"/>
      <c r="C4" s="7"/>
      <c r="D4" s="8"/>
      <c r="E4" s="8"/>
      <c r="F4" s="103" t="s">
        <v>4</v>
      </c>
      <c r="G4" s="96"/>
      <c r="H4" s="96"/>
    </row>
    <row r="5" spans="1:8" s="4" customFormat="1" ht="12.75" customHeight="1">
      <c r="A5" s="8" t="s">
        <v>5</v>
      </c>
      <c r="B5" s="8"/>
      <c r="C5" s="8"/>
      <c r="D5" s="8"/>
      <c r="E5" s="8"/>
      <c r="F5" s="103" t="s">
        <v>6</v>
      </c>
      <c r="G5" s="96"/>
      <c r="H5" s="96"/>
    </row>
    <row r="6" spans="1:8" s="4" customFormat="1" ht="12.75" customHeight="1">
      <c r="A6" s="8" t="s">
        <v>7</v>
      </c>
      <c r="B6" s="8"/>
      <c r="C6" s="8"/>
      <c r="D6" s="8"/>
      <c r="E6" s="8"/>
      <c r="F6" s="103" t="s">
        <v>8</v>
      </c>
      <c r="G6" s="96"/>
      <c r="H6" s="96"/>
    </row>
    <row r="7" spans="1:8" s="4" customFormat="1" ht="6" customHeight="1">
      <c r="A7" s="6"/>
      <c r="B7" s="6"/>
      <c r="C7" s="6"/>
      <c r="D7" s="6"/>
      <c r="E7" s="6"/>
      <c r="F7" s="102"/>
      <c r="G7" s="96"/>
      <c r="H7" s="96"/>
    </row>
    <row r="8" spans="1:8" s="4" customFormat="1" ht="25.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4" t="s">
        <v>14</v>
      </c>
      <c r="G8" s="97" t="s">
        <v>15</v>
      </c>
      <c r="H8" s="97" t="s">
        <v>16</v>
      </c>
    </row>
    <row r="9" spans="1:8" s="4" customFormat="1" ht="4.5" customHeight="1">
      <c r="A9" s="6"/>
      <c r="B9" s="6"/>
      <c r="C9" s="6"/>
      <c r="D9" s="6"/>
      <c r="E9" s="6"/>
      <c r="F9" s="102"/>
      <c r="G9" s="96"/>
      <c r="H9" s="96"/>
    </row>
    <row r="10" spans="1:8" s="101" customFormat="1" ht="13.5" customHeight="1">
      <c r="A10" s="190"/>
      <c r="B10" s="191"/>
      <c r="C10" s="191" t="s">
        <v>22</v>
      </c>
      <c r="D10" s="191" t="s">
        <v>23</v>
      </c>
      <c r="E10" s="191"/>
      <c r="F10" s="192"/>
      <c r="G10" s="193"/>
      <c r="H10" s="194">
        <f>H11+H35</f>
        <v>0</v>
      </c>
    </row>
    <row r="11" spans="1:8" s="4" customFormat="1" ht="21" customHeight="1">
      <c r="A11" s="195"/>
      <c r="B11" s="30"/>
      <c r="C11" s="30" t="s">
        <v>24</v>
      </c>
      <c r="D11" s="30" t="s">
        <v>25</v>
      </c>
      <c r="E11" s="30"/>
      <c r="F11" s="105"/>
      <c r="G11" s="82"/>
      <c r="H11" s="196">
        <f>SUM(H12:H34)</f>
        <v>0</v>
      </c>
    </row>
    <row r="12" spans="1:8" s="4" customFormat="1" ht="24" customHeight="1">
      <c r="A12" s="197">
        <v>1</v>
      </c>
      <c r="B12" s="31" t="s">
        <v>26</v>
      </c>
      <c r="C12" s="31" t="s">
        <v>27</v>
      </c>
      <c r="D12" s="31" t="s">
        <v>28</v>
      </c>
      <c r="E12" s="31" t="s">
        <v>29</v>
      </c>
      <c r="F12" s="106">
        <v>18.008</v>
      </c>
      <c r="G12" s="83"/>
      <c r="H12" s="198">
        <f>ROUND(F12*G12,2)</f>
        <v>0</v>
      </c>
    </row>
    <row r="13" spans="1:8" s="4" customFormat="1" ht="13.5" customHeight="1">
      <c r="A13" s="199"/>
      <c r="B13" s="32"/>
      <c r="C13" s="32"/>
      <c r="D13" s="32" t="s">
        <v>30</v>
      </c>
      <c r="E13" s="32"/>
      <c r="F13" s="107">
        <v>18.008</v>
      </c>
      <c r="G13" s="84"/>
      <c r="H13" s="200"/>
    </row>
    <row r="14" spans="1:8" s="4" customFormat="1" ht="13.5" customHeight="1">
      <c r="A14" s="197">
        <v>2</v>
      </c>
      <c r="B14" s="31" t="s">
        <v>26</v>
      </c>
      <c r="C14" s="31" t="s">
        <v>31</v>
      </c>
      <c r="D14" s="31" t="s">
        <v>32</v>
      </c>
      <c r="E14" s="31" t="s">
        <v>33</v>
      </c>
      <c r="F14" s="106">
        <v>4</v>
      </c>
      <c r="G14" s="83"/>
      <c r="H14" s="198">
        <f>ROUND(F14*G14,2)</f>
        <v>0</v>
      </c>
    </row>
    <row r="15" spans="1:8" s="4" customFormat="1" ht="24" customHeight="1">
      <c r="A15" s="197">
        <v>3</v>
      </c>
      <c r="B15" s="31" t="s">
        <v>26</v>
      </c>
      <c r="C15" s="31" t="s">
        <v>34</v>
      </c>
      <c r="D15" s="31" t="s">
        <v>35</v>
      </c>
      <c r="E15" s="31" t="s">
        <v>33</v>
      </c>
      <c r="F15" s="106">
        <v>2</v>
      </c>
      <c r="G15" s="83"/>
      <c r="H15" s="198">
        <f>ROUND(F15*G15,2)</f>
        <v>0</v>
      </c>
    </row>
    <row r="16" spans="1:8" s="4" customFormat="1" ht="24" customHeight="1">
      <c r="A16" s="197">
        <v>4</v>
      </c>
      <c r="B16" s="31" t="s">
        <v>26</v>
      </c>
      <c r="C16" s="31" t="s">
        <v>36</v>
      </c>
      <c r="D16" s="31" t="s">
        <v>37</v>
      </c>
      <c r="E16" s="31" t="s">
        <v>29</v>
      </c>
      <c r="F16" s="106">
        <v>4.14</v>
      </c>
      <c r="G16" s="83"/>
      <c r="H16" s="198">
        <f>ROUND(F16*G16,2)</f>
        <v>0</v>
      </c>
    </row>
    <row r="17" spans="1:8" s="4" customFormat="1" ht="13.5" customHeight="1">
      <c r="A17" s="199"/>
      <c r="B17" s="32"/>
      <c r="C17" s="32"/>
      <c r="D17" s="32" t="s">
        <v>38</v>
      </c>
      <c r="E17" s="32"/>
      <c r="F17" s="107">
        <v>4.14</v>
      </c>
      <c r="G17" s="84"/>
      <c r="H17" s="200"/>
    </row>
    <row r="18" spans="1:8" s="4" customFormat="1" ht="13.5" customHeight="1">
      <c r="A18" s="197">
        <v>5</v>
      </c>
      <c r="B18" s="31" t="s">
        <v>26</v>
      </c>
      <c r="C18" s="31" t="s">
        <v>39</v>
      </c>
      <c r="D18" s="31" t="s">
        <v>40</v>
      </c>
      <c r="E18" s="31" t="s">
        <v>29</v>
      </c>
      <c r="F18" s="106">
        <v>3.232</v>
      </c>
      <c r="G18" s="83"/>
      <c r="H18" s="198">
        <f>ROUND(F18*G18,2)</f>
        <v>0</v>
      </c>
    </row>
    <row r="19" spans="1:8" s="4" customFormat="1" ht="13.5" customHeight="1">
      <c r="A19" s="199"/>
      <c r="B19" s="32"/>
      <c r="C19" s="32"/>
      <c r="D19" s="32" t="s">
        <v>41</v>
      </c>
      <c r="E19" s="32"/>
      <c r="F19" s="107">
        <v>3.232</v>
      </c>
      <c r="G19" s="84"/>
      <c r="H19" s="200"/>
    </row>
    <row r="20" spans="1:8" s="4" customFormat="1" ht="24" customHeight="1">
      <c r="A20" s="197">
        <v>6</v>
      </c>
      <c r="B20" s="31" t="s">
        <v>26</v>
      </c>
      <c r="C20" s="31" t="s">
        <v>42</v>
      </c>
      <c r="D20" s="31" t="s">
        <v>43</v>
      </c>
      <c r="E20" s="31" t="s">
        <v>33</v>
      </c>
      <c r="F20" s="106">
        <v>4</v>
      </c>
      <c r="G20" s="83"/>
      <c r="H20" s="198">
        <f>ROUND(F20*G20,2)</f>
        <v>0</v>
      </c>
    </row>
    <row r="21" spans="1:8" s="4" customFormat="1" ht="24" customHeight="1">
      <c r="A21" s="197">
        <v>7</v>
      </c>
      <c r="B21" s="31" t="s">
        <v>26</v>
      </c>
      <c r="C21" s="31" t="s">
        <v>44</v>
      </c>
      <c r="D21" s="31" t="s">
        <v>45</v>
      </c>
      <c r="E21" s="31" t="s">
        <v>33</v>
      </c>
      <c r="F21" s="106">
        <v>1</v>
      </c>
      <c r="G21" s="83"/>
      <c r="H21" s="198">
        <f>ROUND(F21*G21,2)</f>
        <v>0</v>
      </c>
    </row>
    <row r="22" spans="1:8" s="4" customFormat="1" ht="24" customHeight="1">
      <c r="A22" s="197">
        <v>8</v>
      </c>
      <c r="B22" s="31" t="s">
        <v>26</v>
      </c>
      <c r="C22" s="31" t="s">
        <v>46</v>
      </c>
      <c r="D22" s="31" t="s">
        <v>47</v>
      </c>
      <c r="E22" s="31" t="s">
        <v>48</v>
      </c>
      <c r="F22" s="106">
        <v>0.037</v>
      </c>
      <c r="G22" s="83"/>
      <c r="H22" s="198">
        <f>ROUND(F22*G22,2)</f>
        <v>0</v>
      </c>
    </row>
    <row r="23" spans="1:8" s="4" customFormat="1" ht="13.5" customHeight="1">
      <c r="A23" s="199"/>
      <c r="B23" s="32"/>
      <c r="C23" s="32"/>
      <c r="D23" s="32" t="s">
        <v>49</v>
      </c>
      <c r="E23" s="32"/>
      <c r="F23" s="107">
        <v>0.03705</v>
      </c>
      <c r="G23" s="84"/>
      <c r="H23" s="200"/>
    </row>
    <row r="24" spans="1:8" s="4" customFormat="1" ht="24" customHeight="1">
      <c r="A24" s="197">
        <v>9</v>
      </c>
      <c r="B24" s="31" t="s">
        <v>26</v>
      </c>
      <c r="C24" s="31" t="s">
        <v>50</v>
      </c>
      <c r="D24" s="31" t="s">
        <v>51</v>
      </c>
      <c r="E24" s="31" t="s">
        <v>52</v>
      </c>
      <c r="F24" s="106">
        <v>35.18</v>
      </c>
      <c r="G24" s="83"/>
      <c r="H24" s="198">
        <f>ROUND(F24*G24,2)</f>
        <v>0</v>
      </c>
    </row>
    <row r="25" spans="1:8" s="4" customFormat="1" ht="13.5" customHeight="1">
      <c r="A25" s="199"/>
      <c r="B25" s="32"/>
      <c r="C25" s="32"/>
      <c r="D25" s="32" t="s">
        <v>53</v>
      </c>
      <c r="E25" s="32"/>
      <c r="F25" s="107">
        <v>35.18</v>
      </c>
      <c r="G25" s="84"/>
      <c r="H25" s="200"/>
    </row>
    <row r="26" spans="1:8" s="4" customFormat="1" ht="24" customHeight="1">
      <c r="A26" s="197">
        <v>10</v>
      </c>
      <c r="B26" s="31" t="s">
        <v>26</v>
      </c>
      <c r="C26" s="31" t="s">
        <v>54</v>
      </c>
      <c r="D26" s="31" t="s">
        <v>55</v>
      </c>
      <c r="E26" s="31" t="s">
        <v>52</v>
      </c>
      <c r="F26" s="106">
        <v>2.1</v>
      </c>
      <c r="G26" s="83"/>
      <c r="H26" s="198">
        <f>ROUND(F26*G26,2)</f>
        <v>0</v>
      </c>
    </row>
    <row r="27" spans="1:8" s="4" customFormat="1" ht="24" customHeight="1">
      <c r="A27" s="197">
        <v>11</v>
      </c>
      <c r="B27" s="31" t="s">
        <v>26</v>
      </c>
      <c r="C27" s="31" t="s">
        <v>56</v>
      </c>
      <c r="D27" s="31" t="s">
        <v>57</v>
      </c>
      <c r="E27" s="31" t="s">
        <v>52</v>
      </c>
      <c r="F27" s="106">
        <v>0.5</v>
      </c>
      <c r="G27" s="83"/>
      <c r="H27" s="198">
        <f>ROUND(F27*G27,2)</f>
        <v>0</v>
      </c>
    </row>
    <row r="28" spans="1:8" s="4" customFormat="1" ht="24" customHeight="1">
      <c r="A28" s="197">
        <v>12</v>
      </c>
      <c r="B28" s="31" t="s">
        <v>26</v>
      </c>
      <c r="C28" s="31" t="s">
        <v>58</v>
      </c>
      <c r="D28" s="31" t="s">
        <v>59</v>
      </c>
      <c r="E28" s="31" t="s">
        <v>52</v>
      </c>
      <c r="F28" s="106">
        <v>6.91</v>
      </c>
      <c r="G28" s="83"/>
      <c r="H28" s="198">
        <f>ROUND(F28*G28,2)</f>
        <v>0</v>
      </c>
    </row>
    <row r="29" spans="1:8" s="4" customFormat="1" ht="13.5" customHeight="1">
      <c r="A29" s="199"/>
      <c r="B29" s="32"/>
      <c r="C29" s="32"/>
      <c r="D29" s="32" t="s">
        <v>60</v>
      </c>
      <c r="E29" s="32"/>
      <c r="F29" s="107">
        <v>6.91</v>
      </c>
      <c r="G29" s="84"/>
      <c r="H29" s="200"/>
    </row>
    <row r="30" spans="1:8" s="4" customFormat="1" ht="24" customHeight="1">
      <c r="A30" s="197">
        <v>13</v>
      </c>
      <c r="B30" s="31" t="s">
        <v>26</v>
      </c>
      <c r="C30" s="31" t="s">
        <v>61</v>
      </c>
      <c r="D30" s="31" t="s">
        <v>62</v>
      </c>
      <c r="E30" s="31" t="s">
        <v>63</v>
      </c>
      <c r="F30" s="106">
        <v>2.78</v>
      </c>
      <c r="G30" s="83"/>
      <c r="H30" s="198">
        <f>ROUND(F30*G30,2)</f>
        <v>0</v>
      </c>
    </row>
    <row r="31" spans="1:8" s="4" customFormat="1" ht="13.5" customHeight="1">
      <c r="A31" s="197">
        <v>14</v>
      </c>
      <c r="B31" s="31" t="s">
        <v>26</v>
      </c>
      <c r="C31" s="31" t="s">
        <v>64</v>
      </c>
      <c r="D31" s="31" t="s">
        <v>65</v>
      </c>
      <c r="E31" s="31" t="s">
        <v>63</v>
      </c>
      <c r="F31" s="106">
        <v>2.78</v>
      </c>
      <c r="G31" s="83"/>
      <c r="H31" s="198">
        <f>ROUND(F31*G31,2)</f>
        <v>0</v>
      </c>
    </row>
    <row r="32" spans="1:8" s="4" customFormat="1" ht="24" customHeight="1">
      <c r="A32" s="197">
        <v>15</v>
      </c>
      <c r="B32" s="31" t="s">
        <v>26</v>
      </c>
      <c r="C32" s="31" t="s">
        <v>66</v>
      </c>
      <c r="D32" s="31" t="s">
        <v>67</v>
      </c>
      <c r="E32" s="31" t="s">
        <v>63</v>
      </c>
      <c r="F32" s="106">
        <v>52.82</v>
      </c>
      <c r="G32" s="83"/>
      <c r="H32" s="198">
        <f>ROUND(F32*G32,2)</f>
        <v>0</v>
      </c>
    </row>
    <row r="33" spans="1:8" s="4" customFormat="1" ht="24" customHeight="1">
      <c r="A33" s="197">
        <v>16</v>
      </c>
      <c r="B33" s="31" t="s">
        <v>26</v>
      </c>
      <c r="C33" s="31" t="s">
        <v>68</v>
      </c>
      <c r="D33" s="31" t="s">
        <v>69</v>
      </c>
      <c r="E33" s="31" t="s">
        <v>63</v>
      </c>
      <c r="F33" s="106">
        <v>2.78</v>
      </c>
      <c r="G33" s="83"/>
      <c r="H33" s="198">
        <f>ROUND(F33*G33,2)</f>
        <v>0</v>
      </c>
    </row>
    <row r="34" spans="1:8" s="4" customFormat="1" ht="24" customHeight="1">
      <c r="A34" s="197">
        <v>17</v>
      </c>
      <c r="B34" s="31" t="s">
        <v>26</v>
      </c>
      <c r="C34" s="31" t="s">
        <v>70</v>
      </c>
      <c r="D34" s="31" t="s">
        <v>71</v>
      </c>
      <c r="E34" s="31" t="s">
        <v>63</v>
      </c>
      <c r="F34" s="106">
        <v>2.78</v>
      </c>
      <c r="G34" s="83"/>
      <c r="H34" s="198">
        <f>ROUND(F34*G34,2)</f>
        <v>0</v>
      </c>
    </row>
    <row r="35" spans="1:8" s="4" customFormat="1" ht="21" customHeight="1">
      <c r="A35" s="195"/>
      <c r="B35" s="30"/>
      <c r="C35" s="30" t="s">
        <v>72</v>
      </c>
      <c r="D35" s="30" t="s">
        <v>73</v>
      </c>
      <c r="E35" s="30"/>
      <c r="F35" s="105"/>
      <c r="G35" s="82"/>
      <c r="H35" s="196">
        <f>SUM(H36)</f>
        <v>0</v>
      </c>
    </row>
    <row r="36" spans="1:8" s="4" customFormat="1" ht="24" customHeight="1">
      <c r="A36" s="197">
        <v>18</v>
      </c>
      <c r="B36" s="31" t="s">
        <v>74</v>
      </c>
      <c r="C36" s="31" t="s">
        <v>75</v>
      </c>
      <c r="D36" s="31" t="s">
        <v>76</v>
      </c>
      <c r="E36" s="31" t="s">
        <v>63</v>
      </c>
      <c r="F36" s="106">
        <v>1.388</v>
      </c>
      <c r="G36" s="83"/>
      <c r="H36" s="198">
        <f>ROUND(F36*G36,2)</f>
        <v>0</v>
      </c>
    </row>
    <row r="37" spans="1:8" s="101" customFormat="1" ht="13.5" customHeight="1">
      <c r="A37" s="201"/>
      <c r="B37" s="99"/>
      <c r="C37" s="99" t="s">
        <v>77</v>
      </c>
      <c r="D37" s="99" t="s">
        <v>78</v>
      </c>
      <c r="E37" s="99"/>
      <c r="F37" s="109"/>
      <c r="G37" s="100"/>
      <c r="H37" s="202">
        <f>SUM(H38+H40)</f>
        <v>0</v>
      </c>
    </row>
    <row r="38" spans="1:8" s="4" customFormat="1" ht="21" customHeight="1">
      <c r="A38" s="195"/>
      <c r="B38" s="30"/>
      <c r="C38" s="30" t="s">
        <v>79</v>
      </c>
      <c r="D38" s="30" t="s">
        <v>80</v>
      </c>
      <c r="E38" s="30"/>
      <c r="F38" s="105"/>
      <c r="G38" s="82"/>
      <c r="H38" s="196">
        <f>H39</f>
        <v>0</v>
      </c>
    </row>
    <row r="39" spans="1:8" s="4" customFormat="1" ht="24" customHeight="1">
      <c r="A39" s="197">
        <v>19</v>
      </c>
      <c r="B39" s="31" t="s">
        <v>79</v>
      </c>
      <c r="C39" s="31" t="s">
        <v>81</v>
      </c>
      <c r="D39" s="31" t="s">
        <v>82</v>
      </c>
      <c r="E39" s="31" t="s">
        <v>29</v>
      </c>
      <c r="F39" s="106">
        <v>25</v>
      </c>
      <c r="G39" s="83"/>
      <c r="H39" s="198">
        <f>ROUND(F39*G39,2)</f>
        <v>0</v>
      </c>
    </row>
    <row r="40" spans="1:8" s="4" customFormat="1" ht="21" customHeight="1">
      <c r="A40" s="195"/>
      <c r="B40" s="30"/>
      <c r="C40" s="30" t="s">
        <v>83</v>
      </c>
      <c r="D40" s="30" t="s">
        <v>84</v>
      </c>
      <c r="E40" s="30"/>
      <c r="F40" s="105"/>
      <c r="G40" s="82"/>
      <c r="H40" s="196">
        <f>H41</f>
        <v>0</v>
      </c>
    </row>
    <row r="41" spans="1:8" s="4" customFormat="1" ht="24" customHeight="1">
      <c r="A41" s="197">
        <v>20</v>
      </c>
      <c r="B41" s="31" t="s">
        <v>85</v>
      </c>
      <c r="C41" s="31" t="s">
        <v>86</v>
      </c>
      <c r="D41" s="31" t="s">
        <v>87</v>
      </c>
      <c r="E41" s="31" t="s">
        <v>29</v>
      </c>
      <c r="F41" s="106">
        <v>57.6</v>
      </c>
      <c r="G41" s="83"/>
      <c r="H41" s="198">
        <f>ROUND(F41*G41,2)</f>
        <v>0</v>
      </c>
    </row>
    <row r="42" spans="1:8" s="101" customFormat="1" ht="13.5" customHeight="1">
      <c r="A42" s="201"/>
      <c r="B42" s="99"/>
      <c r="C42" s="99" t="s">
        <v>88</v>
      </c>
      <c r="D42" s="99" t="s">
        <v>89</v>
      </c>
      <c r="E42" s="99"/>
      <c r="F42" s="109"/>
      <c r="G42" s="100"/>
      <c r="H42" s="202">
        <f>H43</f>
        <v>0</v>
      </c>
    </row>
    <row r="43" spans="1:8" s="4" customFormat="1" ht="21" customHeight="1">
      <c r="A43" s="195"/>
      <c r="B43" s="30"/>
      <c r="C43" s="30" t="s">
        <v>90</v>
      </c>
      <c r="D43" s="30" t="s">
        <v>91</v>
      </c>
      <c r="E43" s="30"/>
      <c r="F43" s="105"/>
      <c r="G43" s="82"/>
      <c r="H43" s="196">
        <f>SUM(H44:H45)</f>
        <v>0</v>
      </c>
    </row>
    <row r="44" spans="1:8" s="4" customFormat="1" ht="24" customHeight="1">
      <c r="A44" s="197">
        <v>21</v>
      </c>
      <c r="B44" s="31" t="s">
        <v>92</v>
      </c>
      <c r="C44" s="31" t="s">
        <v>93</v>
      </c>
      <c r="D44" s="31" t="s">
        <v>94</v>
      </c>
      <c r="E44" s="31" t="s">
        <v>33</v>
      </c>
      <c r="F44" s="106">
        <v>1</v>
      </c>
      <c r="G44" s="83"/>
      <c r="H44" s="198">
        <f>ROUND(F44*G44,2)</f>
        <v>0</v>
      </c>
    </row>
    <row r="45" spans="1:8" s="4" customFormat="1" ht="13.5" customHeight="1">
      <c r="A45" s="197">
        <v>22</v>
      </c>
      <c r="B45" s="31" t="s">
        <v>92</v>
      </c>
      <c r="C45" s="31" t="s">
        <v>95</v>
      </c>
      <c r="D45" s="31" t="s">
        <v>96</v>
      </c>
      <c r="E45" s="31" t="s">
        <v>33</v>
      </c>
      <c r="F45" s="106">
        <v>8</v>
      </c>
      <c r="G45" s="83"/>
      <c r="H45" s="198">
        <f>ROUND(F45*G45,2)</f>
        <v>0</v>
      </c>
    </row>
    <row r="46" spans="1:8" s="4" customFormat="1" ht="21" customHeight="1">
      <c r="A46" s="203"/>
      <c r="B46" s="204"/>
      <c r="C46" s="204"/>
      <c r="D46" s="204" t="s">
        <v>97</v>
      </c>
      <c r="E46" s="204"/>
      <c r="F46" s="205"/>
      <c r="G46" s="206"/>
      <c r="H46" s="207">
        <f>SUM(H43+H40+H38+H35+H11)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zoomScalePageLayoutView="0" workbookViewId="0" topLeftCell="A1">
      <pane ySplit="9" topLeftCell="BM50" activePane="bottomLeft" state="frozen"/>
      <selection pane="topLeft" activeCell="A1" sqref="A1"/>
      <selection pane="bottomLeft" activeCell="M53" sqref="M53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6" width="10.83203125" style="95" customWidth="1"/>
    <col min="7" max="7" width="10.83203125" style="98" customWidth="1"/>
    <col min="8" max="8" width="14.5" style="98" customWidth="1"/>
    <col min="9" max="16384" width="10.5" style="1" customWidth="1"/>
  </cols>
  <sheetData>
    <row r="1" spans="1:8" s="4" customFormat="1" ht="19.5" customHeight="1">
      <c r="A1" s="5" t="s">
        <v>0</v>
      </c>
      <c r="B1" s="6"/>
      <c r="C1" s="6"/>
      <c r="D1" s="6"/>
      <c r="E1" s="6"/>
      <c r="F1" s="92"/>
      <c r="G1" s="96"/>
      <c r="H1" s="96"/>
    </row>
    <row r="2" spans="1:8" s="4" customFormat="1" ht="12.75" customHeight="1">
      <c r="A2" s="7" t="s">
        <v>1</v>
      </c>
      <c r="B2" s="8"/>
      <c r="C2" s="8"/>
      <c r="D2" s="8"/>
      <c r="E2" s="8"/>
      <c r="F2" s="93"/>
      <c r="G2" s="96"/>
      <c r="H2" s="96"/>
    </row>
    <row r="3" spans="1:8" s="4" customFormat="1" ht="12.75" customHeight="1">
      <c r="A3" s="7" t="s">
        <v>98</v>
      </c>
      <c r="B3" s="8"/>
      <c r="C3" s="8"/>
      <c r="D3" s="8"/>
      <c r="E3" s="8"/>
      <c r="F3" s="93" t="s">
        <v>3</v>
      </c>
      <c r="G3" s="96"/>
      <c r="H3" s="96"/>
    </row>
    <row r="4" spans="1:8" s="4" customFormat="1" ht="12.75" customHeight="1">
      <c r="A4" s="208"/>
      <c r="B4" s="208"/>
      <c r="C4" s="7"/>
      <c r="D4" s="8"/>
      <c r="E4" s="8"/>
      <c r="F4" s="93" t="s">
        <v>4</v>
      </c>
      <c r="G4" s="96"/>
      <c r="H4" s="96"/>
    </row>
    <row r="5" spans="1:8" s="4" customFormat="1" ht="12.75" customHeight="1">
      <c r="A5" s="8" t="s">
        <v>5</v>
      </c>
      <c r="B5" s="8"/>
      <c r="C5" s="8"/>
      <c r="D5" s="8"/>
      <c r="E5" s="8"/>
      <c r="F5" s="93" t="s">
        <v>6</v>
      </c>
      <c r="G5" s="96"/>
      <c r="H5" s="96"/>
    </row>
    <row r="6" spans="1:8" s="4" customFormat="1" ht="12.75" customHeight="1">
      <c r="A6" s="8" t="s">
        <v>7</v>
      </c>
      <c r="B6" s="8"/>
      <c r="C6" s="8"/>
      <c r="D6" s="8"/>
      <c r="E6" s="8"/>
      <c r="F6" s="93" t="s">
        <v>8</v>
      </c>
      <c r="G6" s="96"/>
      <c r="H6" s="96"/>
    </row>
    <row r="7" spans="1:8" s="4" customFormat="1" ht="6" customHeight="1">
      <c r="A7" s="6"/>
      <c r="B7" s="6"/>
      <c r="C7" s="6"/>
      <c r="D7" s="6"/>
      <c r="E7" s="6"/>
      <c r="F7" s="92"/>
      <c r="G7" s="96"/>
      <c r="H7" s="96"/>
    </row>
    <row r="8" spans="1:8" s="4" customFormat="1" ht="25.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4" t="s">
        <v>14</v>
      </c>
      <c r="G8" s="97" t="s">
        <v>15</v>
      </c>
      <c r="H8" s="97" t="s">
        <v>16</v>
      </c>
    </row>
    <row r="9" spans="1:8" s="4" customFormat="1" ht="4.5" customHeight="1">
      <c r="A9" s="6"/>
      <c r="B9" s="6"/>
      <c r="C9" s="6"/>
      <c r="D9" s="6"/>
      <c r="E9" s="6"/>
      <c r="F9" s="92"/>
      <c r="G9" s="96"/>
      <c r="H9" s="96"/>
    </row>
    <row r="10" spans="1:8" s="101" customFormat="1" ht="13.5" customHeight="1">
      <c r="A10" s="111"/>
      <c r="B10" s="112"/>
      <c r="C10" s="112" t="s">
        <v>22</v>
      </c>
      <c r="D10" s="112" t="s">
        <v>23</v>
      </c>
      <c r="E10" s="112"/>
      <c r="F10" s="113"/>
      <c r="G10" s="114"/>
      <c r="H10" s="114">
        <f>H11+H20+H23</f>
        <v>0</v>
      </c>
    </row>
    <row r="11" spans="1:8" s="4" customFormat="1" ht="21" customHeight="1">
      <c r="A11" s="115"/>
      <c r="B11" s="116"/>
      <c r="C11" s="116" t="s">
        <v>21</v>
      </c>
      <c r="D11" s="116" t="s">
        <v>99</v>
      </c>
      <c r="E11" s="116"/>
      <c r="F11" s="117"/>
      <c r="G11" s="118"/>
      <c r="H11" s="118">
        <f>SUM(H12:H19)</f>
        <v>0</v>
      </c>
    </row>
    <row r="12" spans="1:8" s="4" customFormat="1" ht="34.5" customHeight="1">
      <c r="A12" s="119">
        <v>1</v>
      </c>
      <c r="B12" s="120" t="s">
        <v>74</v>
      </c>
      <c r="C12" s="120" t="s">
        <v>100</v>
      </c>
      <c r="D12" s="120" t="s">
        <v>101</v>
      </c>
      <c r="E12" s="120" t="s">
        <v>29</v>
      </c>
      <c r="F12" s="121">
        <v>57.6</v>
      </c>
      <c r="G12" s="122"/>
      <c r="H12" s="122">
        <f>ROUND(F12*G12,2)</f>
        <v>0</v>
      </c>
    </row>
    <row r="13" spans="1:8" s="4" customFormat="1" ht="24" customHeight="1">
      <c r="A13" s="119">
        <v>2</v>
      </c>
      <c r="B13" s="120" t="s">
        <v>74</v>
      </c>
      <c r="C13" s="120" t="s">
        <v>102</v>
      </c>
      <c r="D13" s="120" t="s">
        <v>103</v>
      </c>
      <c r="E13" s="120" t="s">
        <v>29</v>
      </c>
      <c r="F13" s="121">
        <v>78.674</v>
      </c>
      <c r="G13" s="122"/>
      <c r="H13" s="122">
        <f>ROUND(F13*G13,2)</f>
        <v>0</v>
      </c>
    </row>
    <row r="14" spans="1:8" s="4" customFormat="1" ht="13.5" customHeight="1">
      <c r="A14" s="123"/>
      <c r="B14" s="124"/>
      <c r="C14" s="124"/>
      <c r="D14" s="124" t="s">
        <v>104</v>
      </c>
      <c r="E14" s="124"/>
      <c r="F14" s="125">
        <v>78.674</v>
      </c>
      <c r="G14" s="126"/>
      <c r="H14" s="126"/>
    </row>
    <row r="15" spans="1:8" s="4" customFormat="1" ht="24" customHeight="1">
      <c r="A15" s="119">
        <v>3</v>
      </c>
      <c r="B15" s="120" t="s">
        <v>74</v>
      </c>
      <c r="C15" s="120" t="s">
        <v>105</v>
      </c>
      <c r="D15" s="120" t="s">
        <v>106</v>
      </c>
      <c r="E15" s="120" t="s">
        <v>33</v>
      </c>
      <c r="F15" s="121">
        <v>1</v>
      </c>
      <c r="G15" s="122"/>
      <c r="H15" s="122">
        <f>ROUND(F15*G15,2)</f>
        <v>0</v>
      </c>
    </row>
    <row r="16" spans="1:8" s="4" customFormat="1" ht="13.5" customHeight="1">
      <c r="A16" s="119">
        <v>4</v>
      </c>
      <c r="B16" s="120" t="s">
        <v>74</v>
      </c>
      <c r="C16" s="120" t="s">
        <v>107</v>
      </c>
      <c r="D16" s="120" t="s">
        <v>108</v>
      </c>
      <c r="E16" s="120" t="s">
        <v>33</v>
      </c>
      <c r="F16" s="121">
        <v>1</v>
      </c>
      <c r="G16" s="122"/>
      <c r="H16" s="122">
        <f>ROUND(F16*G16,2)</f>
        <v>0</v>
      </c>
    </row>
    <row r="17" spans="1:8" s="4" customFormat="1" ht="13.5" customHeight="1">
      <c r="A17" s="119">
        <v>5</v>
      </c>
      <c r="B17" s="120" t="s">
        <v>109</v>
      </c>
      <c r="C17" s="120" t="s">
        <v>110</v>
      </c>
      <c r="D17" s="120" t="s">
        <v>111</v>
      </c>
      <c r="E17" s="120" t="s">
        <v>29</v>
      </c>
      <c r="F17" s="121">
        <v>57.6</v>
      </c>
      <c r="G17" s="122"/>
      <c r="H17" s="122">
        <f>ROUND(F17*G17,2)</f>
        <v>0</v>
      </c>
    </row>
    <row r="18" spans="1:8" s="4" customFormat="1" ht="24" customHeight="1">
      <c r="A18" s="119">
        <v>6</v>
      </c>
      <c r="B18" s="120" t="s">
        <v>109</v>
      </c>
      <c r="C18" s="120" t="s">
        <v>112</v>
      </c>
      <c r="D18" s="120" t="s">
        <v>113</v>
      </c>
      <c r="E18" s="120" t="s">
        <v>33</v>
      </c>
      <c r="F18" s="121">
        <v>1</v>
      </c>
      <c r="G18" s="122"/>
      <c r="H18" s="122">
        <f>ROUND(F18*G18,2)</f>
        <v>0</v>
      </c>
    </row>
    <row r="19" spans="1:8" s="4" customFormat="1" ht="13.5" customHeight="1">
      <c r="A19" s="127">
        <v>7</v>
      </c>
      <c r="B19" s="128" t="s">
        <v>114</v>
      </c>
      <c r="C19" s="128" t="s">
        <v>115</v>
      </c>
      <c r="D19" s="128" t="s">
        <v>116</v>
      </c>
      <c r="E19" s="128" t="s">
        <v>33</v>
      </c>
      <c r="F19" s="129">
        <v>1</v>
      </c>
      <c r="G19" s="130"/>
      <c r="H19" s="130">
        <f>ROUND(F19*G19,2)</f>
        <v>0</v>
      </c>
    </row>
    <row r="20" spans="1:8" s="4" customFormat="1" ht="21" customHeight="1">
      <c r="A20" s="115"/>
      <c r="B20" s="116"/>
      <c r="C20" s="116" t="s">
        <v>24</v>
      </c>
      <c r="D20" s="116" t="s">
        <v>25</v>
      </c>
      <c r="E20" s="116"/>
      <c r="F20" s="117"/>
      <c r="G20" s="118"/>
      <c r="H20" s="118">
        <f>SUM(H21:H22)</f>
        <v>0</v>
      </c>
    </row>
    <row r="21" spans="1:8" s="4" customFormat="1" ht="24" customHeight="1">
      <c r="A21" s="119">
        <v>8</v>
      </c>
      <c r="B21" s="120" t="s">
        <v>117</v>
      </c>
      <c r="C21" s="120" t="s">
        <v>118</v>
      </c>
      <c r="D21" s="120" t="s">
        <v>119</v>
      </c>
      <c r="E21" s="120" t="s">
        <v>29</v>
      </c>
      <c r="F21" s="121">
        <v>57.6</v>
      </c>
      <c r="G21" s="122"/>
      <c r="H21" s="122">
        <f>ROUND(F21*G21,2)</f>
        <v>0</v>
      </c>
    </row>
    <row r="22" spans="1:8" s="4" customFormat="1" ht="13.5" customHeight="1">
      <c r="A22" s="119">
        <v>9</v>
      </c>
      <c r="B22" s="120" t="s">
        <v>109</v>
      </c>
      <c r="C22" s="120" t="s">
        <v>120</v>
      </c>
      <c r="D22" s="120" t="s">
        <v>121</v>
      </c>
      <c r="E22" s="120" t="s">
        <v>29</v>
      </c>
      <c r="F22" s="121">
        <v>57.6</v>
      </c>
      <c r="G22" s="122"/>
      <c r="H22" s="122">
        <f>ROUND(F22*G22,2)</f>
        <v>0</v>
      </c>
    </row>
    <row r="23" spans="1:8" s="4" customFormat="1" ht="21" customHeight="1">
      <c r="A23" s="115"/>
      <c r="B23" s="116"/>
      <c r="C23" s="116" t="s">
        <v>72</v>
      </c>
      <c r="D23" s="116" t="s">
        <v>73</v>
      </c>
      <c r="E23" s="116"/>
      <c r="F23" s="117"/>
      <c r="G23" s="118"/>
      <c r="H23" s="118">
        <f>SUM(H24)</f>
        <v>0</v>
      </c>
    </row>
    <row r="24" spans="1:8" s="4" customFormat="1" ht="24" customHeight="1">
      <c r="A24" s="119">
        <v>10</v>
      </c>
      <c r="B24" s="120" t="s">
        <v>74</v>
      </c>
      <c r="C24" s="120" t="s">
        <v>75</v>
      </c>
      <c r="D24" s="120" t="s">
        <v>76</v>
      </c>
      <c r="E24" s="120" t="s">
        <v>63</v>
      </c>
      <c r="F24" s="121">
        <v>8.27</v>
      </c>
      <c r="G24" s="122"/>
      <c r="H24" s="122">
        <f>ROUND(F24*G24,2)</f>
        <v>0</v>
      </c>
    </row>
    <row r="25" spans="1:8" s="101" customFormat="1" ht="13.5" customHeight="1">
      <c r="A25" s="111"/>
      <c r="B25" s="112"/>
      <c r="C25" s="112" t="s">
        <v>77</v>
      </c>
      <c r="D25" s="112" t="s">
        <v>78</v>
      </c>
      <c r="E25" s="112"/>
      <c r="F25" s="113"/>
      <c r="G25" s="114"/>
      <c r="H25" s="114">
        <f>H26+H36+H40+H43+H48+H54</f>
        <v>0</v>
      </c>
    </row>
    <row r="26" spans="1:8" s="4" customFormat="1" ht="21" customHeight="1">
      <c r="A26" s="115"/>
      <c r="B26" s="116"/>
      <c r="C26" s="116" t="s">
        <v>122</v>
      </c>
      <c r="D26" s="116" t="s">
        <v>123</v>
      </c>
      <c r="E26" s="116"/>
      <c r="F26" s="117"/>
      <c r="G26" s="118"/>
      <c r="H26" s="118">
        <f>SUM(H27:H35)</f>
        <v>0</v>
      </c>
    </row>
    <row r="27" spans="1:8" s="4" customFormat="1" ht="24" customHeight="1">
      <c r="A27" s="119">
        <v>11</v>
      </c>
      <c r="B27" s="120" t="s">
        <v>122</v>
      </c>
      <c r="C27" s="120" t="s">
        <v>124</v>
      </c>
      <c r="D27" s="120" t="s">
        <v>125</v>
      </c>
      <c r="E27" s="120" t="s">
        <v>29</v>
      </c>
      <c r="F27" s="121">
        <v>3.823</v>
      </c>
      <c r="G27" s="122"/>
      <c r="H27" s="122">
        <f>ROUND(F27*G27,2)</f>
        <v>0</v>
      </c>
    </row>
    <row r="28" spans="1:8" s="4" customFormat="1" ht="13.5" customHeight="1">
      <c r="A28" s="123"/>
      <c r="B28" s="124"/>
      <c r="C28" s="124"/>
      <c r="D28" s="124" t="s">
        <v>126</v>
      </c>
      <c r="E28" s="124"/>
      <c r="F28" s="125">
        <v>3.823456</v>
      </c>
      <c r="G28" s="126"/>
      <c r="H28" s="126"/>
    </row>
    <row r="29" spans="1:8" s="4" customFormat="1" ht="24" customHeight="1">
      <c r="A29" s="119">
        <v>12</v>
      </c>
      <c r="B29" s="120" t="s">
        <v>122</v>
      </c>
      <c r="C29" s="120" t="s">
        <v>127</v>
      </c>
      <c r="D29" s="120" t="s">
        <v>128</v>
      </c>
      <c r="E29" s="120" t="s">
        <v>29</v>
      </c>
      <c r="F29" s="121">
        <v>12.96</v>
      </c>
      <c r="G29" s="122"/>
      <c r="H29" s="122">
        <f>ROUND(F29*G29,2)</f>
        <v>0</v>
      </c>
    </row>
    <row r="30" spans="1:8" s="4" customFormat="1" ht="13.5" customHeight="1">
      <c r="A30" s="123"/>
      <c r="B30" s="124"/>
      <c r="C30" s="124"/>
      <c r="D30" s="124" t="s">
        <v>129</v>
      </c>
      <c r="E30" s="124"/>
      <c r="F30" s="125">
        <v>12.96</v>
      </c>
      <c r="G30" s="126"/>
      <c r="H30" s="126"/>
    </row>
    <row r="31" spans="1:8" s="4" customFormat="1" ht="24" customHeight="1">
      <c r="A31" s="119">
        <v>13</v>
      </c>
      <c r="B31" s="120" t="s">
        <v>122</v>
      </c>
      <c r="C31" s="120" t="s">
        <v>130</v>
      </c>
      <c r="D31" s="120" t="s">
        <v>131</v>
      </c>
      <c r="E31" s="120" t="s">
        <v>29</v>
      </c>
      <c r="F31" s="121">
        <v>5.04</v>
      </c>
      <c r="G31" s="122"/>
      <c r="H31" s="122">
        <f>ROUND(F31*G31,2)</f>
        <v>0</v>
      </c>
    </row>
    <row r="32" spans="1:8" s="4" customFormat="1" ht="13.5" customHeight="1">
      <c r="A32" s="123"/>
      <c r="B32" s="124"/>
      <c r="C32" s="124"/>
      <c r="D32" s="124" t="s">
        <v>132</v>
      </c>
      <c r="E32" s="124"/>
      <c r="F32" s="125">
        <v>5.04</v>
      </c>
      <c r="G32" s="126"/>
      <c r="H32" s="126"/>
    </row>
    <row r="33" spans="1:8" s="4" customFormat="1" ht="24" customHeight="1">
      <c r="A33" s="119">
        <v>14</v>
      </c>
      <c r="B33" s="120" t="s">
        <v>122</v>
      </c>
      <c r="C33" s="120" t="s">
        <v>133</v>
      </c>
      <c r="D33" s="120" t="s">
        <v>134</v>
      </c>
      <c r="E33" s="120" t="s">
        <v>33</v>
      </c>
      <c r="F33" s="121">
        <v>1</v>
      </c>
      <c r="G33" s="122"/>
      <c r="H33" s="122">
        <f>ROUND(F33*G33,2)</f>
        <v>0</v>
      </c>
    </row>
    <row r="34" spans="1:8" s="4" customFormat="1" ht="13.5" customHeight="1">
      <c r="A34" s="127">
        <v>15</v>
      </c>
      <c r="B34" s="128" t="s">
        <v>114</v>
      </c>
      <c r="C34" s="128" t="s">
        <v>135</v>
      </c>
      <c r="D34" s="128" t="s">
        <v>136</v>
      </c>
      <c r="E34" s="128" t="s">
        <v>33</v>
      </c>
      <c r="F34" s="129">
        <v>1</v>
      </c>
      <c r="G34" s="130"/>
      <c r="H34" s="130">
        <f>ROUND(F34*G34,2)</f>
        <v>0</v>
      </c>
    </row>
    <row r="35" spans="1:8" s="4" customFormat="1" ht="24" customHeight="1">
      <c r="A35" s="119">
        <v>16</v>
      </c>
      <c r="B35" s="120" t="s">
        <v>122</v>
      </c>
      <c r="C35" s="120" t="s">
        <v>137</v>
      </c>
      <c r="D35" s="120" t="s">
        <v>138</v>
      </c>
      <c r="E35" s="120" t="s">
        <v>139</v>
      </c>
      <c r="F35" s="121">
        <v>43.017</v>
      </c>
      <c r="G35" s="122"/>
      <c r="H35" s="122">
        <f>ROUND(F35*G35,2)</f>
        <v>0</v>
      </c>
    </row>
    <row r="36" spans="1:8" s="4" customFormat="1" ht="21" customHeight="1">
      <c r="A36" s="115"/>
      <c r="B36" s="116"/>
      <c r="C36" s="116" t="s">
        <v>140</v>
      </c>
      <c r="D36" s="116" t="s">
        <v>141</v>
      </c>
      <c r="E36" s="116"/>
      <c r="F36" s="117"/>
      <c r="G36" s="118"/>
      <c r="H36" s="118">
        <f>SUM(H37:H39)</f>
        <v>0</v>
      </c>
    </row>
    <row r="37" spans="1:8" s="4" customFormat="1" ht="24" customHeight="1">
      <c r="A37" s="119">
        <v>17</v>
      </c>
      <c r="B37" s="120" t="s">
        <v>140</v>
      </c>
      <c r="C37" s="120" t="s">
        <v>142</v>
      </c>
      <c r="D37" s="120" t="s">
        <v>143</v>
      </c>
      <c r="E37" s="120" t="s">
        <v>33</v>
      </c>
      <c r="F37" s="121">
        <v>2</v>
      </c>
      <c r="G37" s="122"/>
      <c r="H37" s="122">
        <f>ROUND(F37*G37,2)</f>
        <v>0</v>
      </c>
    </row>
    <row r="38" spans="1:8" s="4" customFormat="1" ht="24" customHeight="1">
      <c r="A38" s="127">
        <v>18</v>
      </c>
      <c r="B38" s="128" t="s">
        <v>144</v>
      </c>
      <c r="C38" s="128" t="s">
        <v>145</v>
      </c>
      <c r="D38" s="128" t="s">
        <v>146</v>
      </c>
      <c r="E38" s="128" t="s">
        <v>33</v>
      </c>
      <c r="F38" s="129">
        <v>1</v>
      </c>
      <c r="G38" s="130"/>
      <c r="H38" s="130">
        <f>ROUND(F38*G38,2)</f>
        <v>0</v>
      </c>
    </row>
    <row r="39" spans="1:8" s="4" customFormat="1" ht="24" customHeight="1">
      <c r="A39" s="127">
        <v>19</v>
      </c>
      <c r="B39" s="128" t="s">
        <v>144</v>
      </c>
      <c r="C39" s="128" t="s">
        <v>147</v>
      </c>
      <c r="D39" s="128" t="s">
        <v>148</v>
      </c>
      <c r="E39" s="128" t="s">
        <v>33</v>
      </c>
      <c r="F39" s="129">
        <v>1</v>
      </c>
      <c r="G39" s="130"/>
      <c r="H39" s="130">
        <f>ROUND(F39*G39,2)</f>
        <v>0</v>
      </c>
    </row>
    <row r="40" spans="1:8" s="4" customFormat="1" ht="21" customHeight="1">
      <c r="A40" s="115"/>
      <c r="B40" s="116"/>
      <c r="C40" s="116" t="s">
        <v>149</v>
      </c>
      <c r="D40" s="116" t="s">
        <v>150</v>
      </c>
      <c r="E40" s="116"/>
      <c r="F40" s="117"/>
      <c r="G40" s="118"/>
      <c r="H40" s="118">
        <f>SUM(H41:H42)</f>
        <v>0</v>
      </c>
    </row>
    <row r="41" spans="1:8" s="4" customFormat="1" ht="24" customHeight="1">
      <c r="A41" s="119">
        <v>20</v>
      </c>
      <c r="B41" s="120" t="s">
        <v>149</v>
      </c>
      <c r="C41" s="120" t="s">
        <v>151</v>
      </c>
      <c r="D41" s="120" t="s">
        <v>152</v>
      </c>
      <c r="E41" s="120" t="s">
        <v>33</v>
      </c>
      <c r="F41" s="121">
        <v>4</v>
      </c>
      <c r="G41" s="122"/>
      <c r="H41" s="122">
        <f>ROUND(F41*G41,2)</f>
        <v>0</v>
      </c>
    </row>
    <row r="42" spans="1:8" s="4" customFormat="1" ht="24" customHeight="1">
      <c r="A42" s="119">
        <v>21</v>
      </c>
      <c r="B42" s="120" t="s">
        <v>149</v>
      </c>
      <c r="C42" s="120" t="s">
        <v>153</v>
      </c>
      <c r="D42" s="120" t="s">
        <v>154</v>
      </c>
      <c r="E42" s="120" t="s">
        <v>139</v>
      </c>
      <c r="F42" s="121">
        <v>7.4</v>
      </c>
      <c r="G42" s="122"/>
      <c r="H42" s="122">
        <f>ROUND(F42*G42,2)</f>
        <v>0</v>
      </c>
    </row>
    <row r="43" spans="1:8" s="4" customFormat="1" ht="21" customHeight="1">
      <c r="A43" s="115"/>
      <c r="B43" s="116"/>
      <c r="C43" s="116" t="s">
        <v>83</v>
      </c>
      <c r="D43" s="116" t="s">
        <v>84</v>
      </c>
      <c r="E43" s="116"/>
      <c r="F43" s="117"/>
      <c r="G43" s="118"/>
      <c r="H43" s="118">
        <f>SUM(H44:H47)</f>
        <v>0</v>
      </c>
    </row>
    <row r="44" spans="1:8" s="4" customFormat="1" ht="13.5" customHeight="1">
      <c r="A44" s="119">
        <v>22</v>
      </c>
      <c r="B44" s="120" t="s">
        <v>85</v>
      </c>
      <c r="C44" s="120" t="s">
        <v>155</v>
      </c>
      <c r="D44" s="120" t="s">
        <v>156</v>
      </c>
      <c r="E44" s="120" t="s">
        <v>29</v>
      </c>
      <c r="F44" s="121">
        <v>57.6</v>
      </c>
      <c r="G44" s="122"/>
      <c r="H44" s="122">
        <f>ROUND(F44*G44,2)</f>
        <v>0</v>
      </c>
    </row>
    <row r="45" spans="1:8" s="4" customFormat="1" ht="13.5" customHeight="1">
      <c r="A45" s="127">
        <v>23</v>
      </c>
      <c r="B45" s="128" t="s">
        <v>157</v>
      </c>
      <c r="C45" s="128" t="s">
        <v>158</v>
      </c>
      <c r="D45" s="128" t="s">
        <v>159</v>
      </c>
      <c r="E45" s="128" t="s">
        <v>29</v>
      </c>
      <c r="F45" s="129">
        <v>59.328</v>
      </c>
      <c r="G45" s="130"/>
      <c r="H45" s="130">
        <f>ROUND(F45*G45,2)</f>
        <v>0</v>
      </c>
    </row>
    <row r="46" spans="1:8" s="4" customFormat="1" ht="13.5" customHeight="1">
      <c r="A46" s="123"/>
      <c r="B46" s="124"/>
      <c r="C46" s="124"/>
      <c r="D46" s="124" t="s">
        <v>160</v>
      </c>
      <c r="E46" s="124"/>
      <c r="F46" s="125">
        <v>59.328</v>
      </c>
      <c r="G46" s="126"/>
      <c r="H46" s="126"/>
    </row>
    <row r="47" spans="1:8" s="4" customFormat="1" ht="24" customHeight="1">
      <c r="A47" s="119">
        <v>24</v>
      </c>
      <c r="B47" s="120" t="s">
        <v>85</v>
      </c>
      <c r="C47" s="120" t="s">
        <v>161</v>
      </c>
      <c r="D47" s="120" t="s">
        <v>162</v>
      </c>
      <c r="E47" s="120" t="s">
        <v>139</v>
      </c>
      <c r="F47" s="121">
        <v>19.007</v>
      </c>
      <c r="G47" s="122"/>
      <c r="H47" s="122">
        <f>ROUND(F47*G47,2)</f>
        <v>0</v>
      </c>
    </row>
    <row r="48" spans="1:8" s="4" customFormat="1" ht="21" customHeight="1">
      <c r="A48" s="115"/>
      <c r="B48" s="116"/>
      <c r="C48" s="116" t="s">
        <v>163</v>
      </c>
      <c r="D48" s="116" t="s">
        <v>164</v>
      </c>
      <c r="E48" s="116"/>
      <c r="F48" s="117"/>
      <c r="G48" s="118"/>
      <c r="H48" s="118">
        <f>SUM(H49:H53)</f>
        <v>0</v>
      </c>
    </row>
    <row r="49" spans="1:8" s="4" customFormat="1" ht="24" customHeight="1">
      <c r="A49" s="119">
        <v>25</v>
      </c>
      <c r="B49" s="120" t="s">
        <v>165</v>
      </c>
      <c r="C49" s="120" t="s">
        <v>166</v>
      </c>
      <c r="D49" s="120" t="s">
        <v>167</v>
      </c>
      <c r="E49" s="120" t="s">
        <v>29</v>
      </c>
      <c r="F49" s="121">
        <v>3.15</v>
      </c>
      <c r="G49" s="122"/>
      <c r="H49" s="122">
        <f>ROUND(F49*G49,2)</f>
        <v>0</v>
      </c>
    </row>
    <row r="50" spans="1:8" s="4" customFormat="1" ht="13.5" customHeight="1">
      <c r="A50" s="123"/>
      <c r="B50" s="124"/>
      <c r="C50" s="124"/>
      <c r="D50" s="124" t="s">
        <v>168</v>
      </c>
      <c r="E50" s="124"/>
      <c r="F50" s="125">
        <v>3.15</v>
      </c>
      <c r="G50" s="126"/>
      <c r="H50" s="126"/>
    </row>
    <row r="51" spans="1:8" s="4" customFormat="1" ht="13.5" customHeight="1">
      <c r="A51" s="127">
        <v>26</v>
      </c>
      <c r="B51" s="128" t="s">
        <v>169</v>
      </c>
      <c r="C51" s="128" t="s">
        <v>170</v>
      </c>
      <c r="D51" s="128" t="s">
        <v>171</v>
      </c>
      <c r="E51" s="128" t="s">
        <v>29</v>
      </c>
      <c r="F51" s="129">
        <v>3.245</v>
      </c>
      <c r="G51" s="130"/>
      <c r="H51" s="130">
        <f>ROUND(F51*G51,2)</f>
        <v>0</v>
      </c>
    </row>
    <row r="52" spans="1:8" s="4" customFormat="1" ht="13.5" customHeight="1">
      <c r="A52" s="123"/>
      <c r="B52" s="124"/>
      <c r="C52" s="124"/>
      <c r="D52" s="124" t="s">
        <v>172</v>
      </c>
      <c r="E52" s="124"/>
      <c r="F52" s="125">
        <v>3.2445</v>
      </c>
      <c r="G52" s="126"/>
      <c r="H52" s="126"/>
    </row>
    <row r="53" spans="1:8" s="4" customFormat="1" ht="24" customHeight="1">
      <c r="A53" s="119">
        <v>27</v>
      </c>
      <c r="B53" s="120" t="s">
        <v>165</v>
      </c>
      <c r="C53" s="120" t="s">
        <v>173</v>
      </c>
      <c r="D53" s="120" t="s">
        <v>174</v>
      </c>
      <c r="E53" s="120" t="s">
        <v>139</v>
      </c>
      <c r="F53" s="121">
        <v>1.135</v>
      </c>
      <c r="G53" s="122"/>
      <c r="H53" s="122">
        <f>ROUND(F53*G53,2)</f>
        <v>0</v>
      </c>
    </row>
    <row r="54" spans="1:8" s="4" customFormat="1" ht="21" customHeight="1">
      <c r="A54" s="115"/>
      <c r="B54" s="116"/>
      <c r="C54" s="116" t="s">
        <v>175</v>
      </c>
      <c r="D54" s="116" t="s">
        <v>176</v>
      </c>
      <c r="E54" s="116"/>
      <c r="F54" s="117"/>
      <c r="G54" s="118"/>
      <c r="H54" s="118">
        <f>SUM(H55)</f>
        <v>0</v>
      </c>
    </row>
    <row r="55" spans="1:8" s="4" customFormat="1" ht="24" customHeight="1">
      <c r="A55" s="119">
        <v>28</v>
      </c>
      <c r="B55" s="120" t="s">
        <v>175</v>
      </c>
      <c r="C55" s="120" t="s">
        <v>177</v>
      </c>
      <c r="D55" s="120" t="s">
        <v>178</v>
      </c>
      <c r="E55" s="120" t="s">
        <v>29</v>
      </c>
      <c r="F55" s="121">
        <v>145.04</v>
      </c>
      <c r="G55" s="122"/>
      <c r="H55" s="122">
        <f>ROUND(F55*G55,2)</f>
        <v>0</v>
      </c>
    </row>
    <row r="56" spans="1:8" s="4" customFormat="1" ht="13.5" customHeight="1">
      <c r="A56" s="123"/>
      <c r="B56" s="124"/>
      <c r="C56" s="124"/>
      <c r="D56" s="124" t="s">
        <v>179</v>
      </c>
      <c r="E56" s="124"/>
      <c r="F56" s="125">
        <v>57.6</v>
      </c>
      <c r="G56" s="126"/>
      <c r="H56" s="126"/>
    </row>
    <row r="57" spans="1:8" s="4" customFormat="1" ht="13.5" customHeight="1">
      <c r="A57" s="123"/>
      <c r="B57" s="124"/>
      <c r="C57" s="124"/>
      <c r="D57" s="124" t="s">
        <v>180</v>
      </c>
      <c r="E57" s="124"/>
      <c r="F57" s="125">
        <v>87.44</v>
      </c>
      <c r="G57" s="126"/>
      <c r="H57" s="126"/>
    </row>
    <row r="58" spans="1:8" s="4" customFormat="1" ht="13.5" customHeight="1">
      <c r="A58" s="131"/>
      <c r="B58" s="132"/>
      <c r="C58" s="132"/>
      <c r="D58" s="132"/>
      <c r="E58" s="132"/>
      <c r="F58" s="133"/>
      <c r="G58" s="134"/>
      <c r="H58" s="134"/>
    </row>
    <row r="59" spans="1:8" s="4" customFormat="1" ht="21" customHeight="1">
      <c r="A59" s="135"/>
      <c r="B59" s="136"/>
      <c r="C59" s="136"/>
      <c r="D59" s="136" t="s">
        <v>97</v>
      </c>
      <c r="E59" s="136"/>
      <c r="F59" s="137"/>
      <c r="G59" s="138"/>
      <c r="H59" s="138">
        <f>SUM(H11+H20+H23+H26+H36+H40+H43+H48+H54)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0">
      <selection activeCell="N42" sqref="N42"/>
    </sheetView>
  </sheetViews>
  <sheetFormatPr defaultColWidth="9.33203125" defaultRowHeight="10.5"/>
  <cols>
    <col min="1" max="1" width="6" style="20" customWidth="1"/>
    <col min="2" max="2" width="38.33203125" style="20" customWidth="1"/>
    <col min="3" max="3" width="7.16015625" style="20" customWidth="1"/>
    <col min="4" max="4" width="8.33203125" style="53" customWidth="1"/>
    <col min="5" max="5" width="12.5" style="53" customWidth="1"/>
    <col min="6" max="7" width="12.66015625" style="53" customWidth="1"/>
    <col min="8" max="8" width="12.83203125" style="53" customWidth="1"/>
    <col min="9" max="9" width="12.66015625" style="20" bestFit="1" customWidth="1"/>
    <col min="10" max="16384" width="9.33203125" style="20" customWidth="1"/>
  </cols>
  <sheetData>
    <row r="1" spans="1:8" ht="18.75">
      <c r="A1" s="144" t="s">
        <v>264</v>
      </c>
      <c r="B1" s="145"/>
      <c r="C1" s="145"/>
      <c r="D1" s="172"/>
      <c r="E1" s="173"/>
      <c r="F1" s="173"/>
      <c r="G1" s="173"/>
      <c r="H1" s="174"/>
    </row>
    <row r="2" spans="1:8" ht="21.75" customHeight="1" thickBot="1">
      <c r="A2" s="209" t="s">
        <v>200</v>
      </c>
      <c r="B2" s="210"/>
      <c r="C2" s="210"/>
      <c r="D2" s="210"/>
      <c r="E2" s="210"/>
      <c r="F2" s="210"/>
      <c r="G2" s="210"/>
      <c r="H2" s="211"/>
    </row>
    <row r="3" spans="1:8" ht="12.75" customHeight="1">
      <c r="A3" s="212" t="s">
        <v>201</v>
      </c>
      <c r="B3" s="212" t="s">
        <v>202</v>
      </c>
      <c r="C3" s="214" t="s">
        <v>203</v>
      </c>
      <c r="D3" s="216" t="s">
        <v>204</v>
      </c>
      <c r="E3" s="218" t="s">
        <v>205</v>
      </c>
      <c r="F3" s="219"/>
      <c r="G3" s="220" t="s">
        <v>206</v>
      </c>
      <c r="H3" s="221"/>
    </row>
    <row r="4" spans="1:8" ht="13.5" thickBot="1">
      <c r="A4" s="213"/>
      <c r="B4" s="213"/>
      <c r="C4" s="215"/>
      <c r="D4" s="217"/>
      <c r="E4" s="54" t="s">
        <v>207</v>
      </c>
      <c r="F4" s="58" t="s">
        <v>208</v>
      </c>
      <c r="G4" s="59" t="s">
        <v>207</v>
      </c>
      <c r="H4" s="58" t="s">
        <v>208</v>
      </c>
    </row>
    <row r="5" spans="1:8" ht="12.75">
      <c r="A5" s="149" t="s">
        <v>209</v>
      </c>
      <c r="B5" s="21"/>
      <c r="C5" s="21"/>
      <c r="D5" s="75"/>
      <c r="E5" s="55"/>
      <c r="F5" s="55"/>
      <c r="G5" s="55"/>
      <c r="H5" s="175"/>
    </row>
    <row r="6" spans="1:8" ht="12.75" hidden="1">
      <c r="A6" s="150"/>
      <c r="B6" s="36" t="s">
        <v>210</v>
      </c>
      <c r="C6" s="27" t="s">
        <v>211</v>
      </c>
      <c r="D6" s="77"/>
      <c r="E6" s="176">
        <v>2.6</v>
      </c>
      <c r="F6" s="176">
        <f>D6*E6</f>
        <v>0</v>
      </c>
      <c r="G6" s="176">
        <v>5</v>
      </c>
      <c r="H6" s="177">
        <f>D6*G6</f>
        <v>0</v>
      </c>
    </row>
    <row r="7" spans="1:8" ht="24">
      <c r="A7" s="151"/>
      <c r="B7" s="155" t="s">
        <v>212</v>
      </c>
      <c r="C7" s="27" t="s">
        <v>211</v>
      </c>
      <c r="D7" s="77">
        <v>4</v>
      </c>
      <c r="E7" s="178"/>
      <c r="F7" s="178">
        <f>ROUND(D7*E7,2)</f>
        <v>0</v>
      </c>
      <c r="G7" s="178"/>
      <c r="H7" s="179">
        <f aca="true" t="shared" si="0" ref="H7:H17">D7*G7</f>
        <v>0</v>
      </c>
    </row>
    <row r="8" spans="1:8" ht="24">
      <c r="A8" s="151"/>
      <c r="B8" s="155" t="s">
        <v>213</v>
      </c>
      <c r="C8" s="27" t="s">
        <v>211</v>
      </c>
      <c r="D8" s="77">
        <v>9</v>
      </c>
      <c r="E8" s="178"/>
      <c r="F8" s="178">
        <f aca="true" t="shared" si="1" ref="F8:F17">ROUND(D8*E8,2)</f>
        <v>0</v>
      </c>
      <c r="G8" s="178"/>
      <c r="H8" s="179">
        <f t="shared" si="0"/>
        <v>0</v>
      </c>
    </row>
    <row r="9" spans="1:8" ht="24" hidden="1">
      <c r="A9" s="151"/>
      <c r="B9" s="155" t="s">
        <v>214</v>
      </c>
      <c r="C9" s="27" t="s">
        <v>211</v>
      </c>
      <c r="D9" s="77"/>
      <c r="E9" s="178"/>
      <c r="F9" s="178">
        <f t="shared" si="1"/>
        <v>0</v>
      </c>
      <c r="G9" s="178"/>
      <c r="H9" s="179">
        <f t="shared" si="0"/>
        <v>0</v>
      </c>
    </row>
    <row r="10" spans="1:8" ht="37.5" customHeight="1">
      <c r="A10" s="151"/>
      <c r="B10" s="155" t="s">
        <v>215</v>
      </c>
      <c r="C10" s="27" t="s">
        <v>33</v>
      </c>
      <c r="D10" s="77">
        <v>1</v>
      </c>
      <c r="E10" s="178"/>
      <c r="F10" s="178">
        <f t="shared" si="1"/>
        <v>0</v>
      </c>
      <c r="G10" s="178"/>
      <c r="H10" s="179">
        <f>D10*G10</f>
        <v>0</v>
      </c>
    </row>
    <row r="11" spans="1:8" ht="24">
      <c r="A11" s="151"/>
      <c r="B11" s="155" t="s">
        <v>217</v>
      </c>
      <c r="C11" s="27" t="s">
        <v>33</v>
      </c>
      <c r="D11" s="77">
        <v>1</v>
      </c>
      <c r="E11" s="178"/>
      <c r="F11" s="178">
        <f t="shared" si="1"/>
        <v>0</v>
      </c>
      <c r="G11" s="178"/>
      <c r="H11" s="179">
        <f>D11*G11</f>
        <v>0</v>
      </c>
    </row>
    <row r="12" spans="1:8" ht="29.25" customHeight="1">
      <c r="A12" s="151"/>
      <c r="B12" s="155" t="s">
        <v>218</v>
      </c>
      <c r="C12" s="27" t="s">
        <v>33</v>
      </c>
      <c r="D12" s="77">
        <v>1</v>
      </c>
      <c r="E12" s="178"/>
      <c r="F12" s="178">
        <f t="shared" si="1"/>
        <v>0</v>
      </c>
      <c r="G12" s="178"/>
      <c r="H12" s="179">
        <f t="shared" si="0"/>
        <v>0</v>
      </c>
    </row>
    <row r="13" spans="1:8" ht="36" hidden="1">
      <c r="A13" s="151"/>
      <c r="B13" s="155" t="s">
        <v>219</v>
      </c>
      <c r="C13" s="27" t="s">
        <v>33</v>
      </c>
      <c r="D13" s="77"/>
      <c r="E13" s="178"/>
      <c r="F13" s="178">
        <f t="shared" si="1"/>
        <v>0</v>
      </c>
      <c r="G13" s="178"/>
      <c r="H13" s="179">
        <f t="shared" si="0"/>
        <v>0</v>
      </c>
    </row>
    <row r="14" spans="1:8" ht="36" hidden="1">
      <c r="A14" s="151"/>
      <c r="B14" s="155" t="s">
        <v>220</v>
      </c>
      <c r="C14" s="27" t="s">
        <v>33</v>
      </c>
      <c r="D14" s="77"/>
      <c r="E14" s="178"/>
      <c r="F14" s="178">
        <f t="shared" si="1"/>
        <v>0</v>
      </c>
      <c r="G14" s="178"/>
      <c r="H14" s="179">
        <f t="shared" si="0"/>
        <v>0</v>
      </c>
    </row>
    <row r="15" spans="1:8" ht="36" hidden="1">
      <c r="A15" s="151"/>
      <c r="B15" s="155" t="s">
        <v>221</v>
      </c>
      <c r="C15" s="27" t="s">
        <v>222</v>
      </c>
      <c r="D15" s="77"/>
      <c r="E15" s="178"/>
      <c r="F15" s="178">
        <f t="shared" si="1"/>
        <v>0</v>
      </c>
      <c r="G15" s="178"/>
      <c r="H15" s="179">
        <f t="shared" si="0"/>
        <v>0</v>
      </c>
    </row>
    <row r="16" spans="1:8" ht="12">
      <c r="A16" s="151"/>
      <c r="B16" s="155" t="s">
        <v>223</v>
      </c>
      <c r="C16" s="27" t="s">
        <v>33</v>
      </c>
      <c r="D16" s="77">
        <v>1</v>
      </c>
      <c r="E16" s="178"/>
      <c r="F16" s="178">
        <f t="shared" si="1"/>
        <v>0</v>
      </c>
      <c r="G16" s="178"/>
      <c r="H16" s="179">
        <f t="shared" si="0"/>
        <v>0</v>
      </c>
    </row>
    <row r="17" spans="1:8" ht="12">
      <c r="A17" s="151"/>
      <c r="B17" s="155" t="s">
        <v>224</v>
      </c>
      <c r="C17" s="27" t="s">
        <v>33</v>
      </c>
      <c r="D17" s="77">
        <v>1</v>
      </c>
      <c r="E17" s="178"/>
      <c r="F17" s="178">
        <f t="shared" si="1"/>
        <v>0</v>
      </c>
      <c r="G17" s="178"/>
      <c r="H17" s="179">
        <f t="shared" si="0"/>
        <v>0</v>
      </c>
    </row>
    <row r="18" spans="1:9" ht="13.5" thickBot="1">
      <c r="A18" s="157" t="s">
        <v>225</v>
      </c>
      <c r="B18" s="22"/>
      <c r="C18" s="23"/>
      <c r="D18" s="76"/>
      <c r="E18" s="79"/>
      <c r="F18" s="79">
        <f>SUM(F6:F17)</f>
        <v>0</v>
      </c>
      <c r="G18" s="79"/>
      <c r="H18" s="180">
        <f>SUM(H6:H17)</f>
        <v>0</v>
      </c>
      <c r="I18" s="24"/>
    </row>
    <row r="19" spans="1:8" ht="13.5" thickTop="1">
      <c r="A19" s="181" t="s">
        <v>226</v>
      </c>
      <c r="B19" s="21"/>
      <c r="C19" s="21"/>
      <c r="D19" s="75"/>
      <c r="E19" s="80"/>
      <c r="F19" s="80"/>
      <c r="G19" s="80"/>
      <c r="H19" s="182"/>
    </row>
    <row r="20" spans="1:8" ht="24">
      <c r="A20" s="139"/>
      <c r="B20" s="140" t="s">
        <v>227</v>
      </c>
      <c r="C20" s="141" t="s">
        <v>211</v>
      </c>
      <c r="D20" s="142">
        <v>10</v>
      </c>
      <c r="E20" s="143"/>
      <c r="F20" s="143">
        <f>ROUND(D20*E20,2)</f>
        <v>0</v>
      </c>
      <c r="G20" s="143"/>
      <c r="H20" s="143">
        <f>D20*G20</f>
        <v>0</v>
      </c>
    </row>
    <row r="21" spans="1:8" ht="24" hidden="1">
      <c r="A21" s="139"/>
      <c r="B21" s="140" t="s">
        <v>228</v>
      </c>
      <c r="C21" s="141" t="s">
        <v>211</v>
      </c>
      <c r="D21" s="142"/>
      <c r="E21" s="143"/>
      <c r="F21" s="143">
        <f aca="true" t="shared" si="2" ref="F21:F43">ROUND(D21*E21,2)</f>
        <v>0</v>
      </c>
      <c r="G21" s="143"/>
      <c r="H21" s="143">
        <f aca="true" t="shared" si="3" ref="H21:H43">D21*G21</f>
        <v>0</v>
      </c>
    </row>
    <row r="22" spans="1:8" ht="24" hidden="1">
      <c r="A22" s="139"/>
      <c r="B22" s="140" t="s">
        <v>229</v>
      </c>
      <c r="C22" s="141" t="s">
        <v>211</v>
      </c>
      <c r="D22" s="142"/>
      <c r="E22" s="143"/>
      <c r="F22" s="143">
        <f t="shared" si="2"/>
        <v>0</v>
      </c>
      <c r="G22" s="143"/>
      <c r="H22" s="143">
        <f t="shared" si="3"/>
        <v>0</v>
      </c>
    </row>
    <row r="23" spans="1:8" ht="24">
      <c r="A23" s="139"/>
      <c r="B23" s="140" t="s">
        <v>230</v>
      </c>
      <c r="C23" s="141" t="s">
        <v>211</v>
      </c>
      <c r="D23" s="142">
        <v>2</v>
      </c>
      <c r="E23" s="143"/>
      <c r="F23" s="143">
        <f t="shared" si="2"/>
        <v>0</v>
      </c>
      <c r="G23" s="143"/>
      <c r="H23" s="143">
        <f t="shared" si="3"/>
        <v>0</v>
      </c>
    </row>
    <row r="24" spans="1:8" ht="24" hidden="1">
      <c r="A24" s="139"/>
      <c r="B24" s="140" t="s">
        <v>231</v>
      </c>
      <c r="C24" s="141" t="s">
        <v>211</v>
      </c>
      <c r="D24" s="142"/>
      <c r="E24" s="143"/>
      <c r="F24" s="143">
        <f t="shared" si="2"/>
        <v>0</v>
      </c>
      <c r="G24" s="143"/>
      <c r="H24" s="143">
        <f t="shared" si="3"/>
        <v>0</v>
      </c>
    </row>
    <row r="25" spans="1:8" ht="24">
      <c r="A25" s="139"/>
      <c r="B25" s="140" t="s">
        <v>232</v>
      </c>
      <c r="C25" s="141" t="s">
        <v>211</v>
      </c>
      <c r="D25" s="142">
        <v>8</v>
      </c>
      <c r="E25" s="143"/>
      <c r="F25" s="143">
        <f t="shared" si="2"/>
        <v>0</v>
      </c>
      <c r="G25" s="143"/>
      <c r="H25" s="143">
        <f t="shared" si="3"/>
        <v>0</v>
      </c>
    </row>
    <row r="26" spans="1:8" ht="24" hidden="1">
      <c r="A26" s="139"/>
      <c r="B26" s="140" t="s">
        <v>233</v>
      </c>
      <c r="C26" s="141" t="s">
        <v>211</v>
      </c>
      <c r="D26" s="142"/>
      <c r="E26" s="143"/>
      <c r="F26" s="143">
        <f t="shared" si="2"/>
        <v>0</v>
      </c>
      <c r="G26" s="143"/>
      <c r="H26" s="143">
        <f t="shared" si="3"/>
        <v>0</v>
      </c>
    </row>
    <row r="27" spans="1:8" ht="24" hidden="1">
      <c r="A27" s="139"/>
      <c r="B27" s="140" t="s">
        <v>234</v>
      </c>
      <c r="C27" s="141" t="s">
        <v>211</v>
      </c>
      <c r="D27" s="142"/>
      <c r="E27" s="143"/>
      <c r="F27" s="143">
        <f t="shared" si="2"/>
        <v>0</v>
      </c>
      <c r="G27" s="143"/>
      <c r="H27" s="143">
        <f t="shared" si="3"/>
        <v>0</v>
      </c>
    </row>
    <row r="28" spans="1:8" ht="24" hidden="1">
      <c r="A28" s="139"/>
      <c r="B28" s="140" t="s">
        <v>235</v>
      </c>
      <c r="C28" s="141" t="s">
        <v>211</v>
      </c>
      <c r="D28" s="142"/>
      <c r="E28" s="143"/>
      <c r="F28" s="143">
        <f t="shared" si="2"/>
        <v>0</v>
      </c>
      <c r="G28" s="143"/>
      <c r="H28" s="143">
        <f t="shared" si="3"/>
        <v>0</v>
      </c>
    </row>
    <row r="29" spans="1:8" ht="12.75">
      <c r="A29" s="139"/>
      <c r="B29" s="140" t="s">
        <v>236</v>
      </c>
      <c r="C29" s="141" t="s">
        <v>33</v>
      </c>
      <c r="D29" s="142">
        <v>60</v>
      </c>
      <c r="E29" s="143"/>
      <c r="F29" s="143">
        <f t="shared" si="2"/>
        <v>0</v>
      </c>
      <c r="G29" s="143"/>
      <c r="H29" s="143">
        <f t="shared" si="3"/>
        <v>0</v>
      </c>
    </row>
    <row r="30" spans="1:8" ht="12.75">
      <c r="A30" s="139"/>
      <c r="B30" s="140" t="s">
        <v>237</v>
      </c>
      <c r="C30" s="141" t="s">
        <v>33</v>
      </c>
      <c r="D30" s="142">
        <v>1</v>
      </c>
      <c r="E30" s="143"/>
      <c r="F30" s="143">
        <f t="shared" si="2"/>
        <v>0</v>
      </c>
      <c r="G30" s="143"/>
      <c r="H30" s="143">
        <f t="shared" si="3"/>
        <v>0</v>
      </c>
    </row>
    <row r="31" spans="1:8" ht="24">
      <c r="A31" s="139"/>
      <c r="B31" s="140" t="s">
        <v>238</v>
      </c>
      <c r="C31" s="141" t="s">
        <v>33</v>
      </c>
      <c r="D31" s="142">
        <v>3</v>
      </c>
      <c r="E31" s="143"/>
      <c r="F31" s="143">
        <f t="shared" si="2"/>
        <v>0</v>
      </c>
      <c r="G31" s="143"/>
      <c r="H31" s="143">
        <f t="shared" si="3"/>
        <v>0</v>
      </c>
    </row>
    <row r="32" spans="1:8" ht="24" hidden="1">
      <c r="A32" s="139"/>
      <c r="B32" s="140" t="s">
        <v>239</v>
      </c>
      <c r="C32" s="141" t="s">
        <v>33</v>
      </c>
      <c r="D32" s="142"/>
      <c r="E32" s="143"/>
      <c r="F32" s="143">
        <f t="shared" si="2"/>
        <v>0</v>
      </c>
      <c r="G32" s="143"/>
      <c r="H32" s="143">
        <f t="shared" si="3"/>
        <v>0</v>
      </c>
    </row>
    <row r="33" spans="1:8" ht="12.75">
      <c r="A33" s="139"/>
      <c r="B33" s="140" t="s">
        <v>240</v>
      </c>
      <c r="C33" s="141" t="s">
        <v>33</v>
      </c>
      <c r="D33" s="142">
        <v>3</v>
      </c>
      <c r="E33" s="143"/>
      <c r="F33" s="143">
        <f t="shared" si="2"/>
        <v>0</v>
      </c>
      <c r="G33" s="143"/>
      <c r="H33" s="143">
        <f t="shared" si="3"/>
        <v>0</v>
      </c>
    </row>
    <row r="34" spans="1:8" ht="12.75" hidden="1">
      <c r="A34" s="139"/>
      <c r="B34" s="140" t="s">
        <v>241</v>
      </c>
      <c r="C34" s="141" t="s">
        <v>33</v>
      </c>
      <c r="D34" s="142"/>
      <c r="E34" s="143"/>
      <c r="F34" s="143">
        <f t="shared" si="2"/>
        <v>0</v>
      </c>
      <c r="G34" s="143"/>
      <c r="H34" s="143">
        <f t="shared" si="3"/>
        <v>0</v>
      </c>
    </row>
    <row r="35" spans="1:8" ht="12.75" hidden="1">
      <c r="A35" s="139"/>
      <c r="B35" s="140" t="s">
        <v>242</v>
      </c>
      <c r="C35" s="141" t="s">
        <v>33</v>
      </c>
      <c r="D35" s="142"/>
      <c r="E35" s="143"/>
      <c r="F35" s="143">
        <f t="shared" si="2"/>
        <v>0</v>
      </c>
      <c r="G35" s="143"/>
      <c r="H35" s="143">
        <f t="shared" si="3"/>
        <v>0</v>
      </c>
    </row>
    <row r="36" spans="1:8" ht="12.75" hidden="1">
      <c r="A36" s="139"/>
      <c r="B36" s="140" t="s">
        <v>243</v>
      </c>
      <c r="C36" s="141" t="s">
        <v>33</v>
      </c>
      <c r="D36" s="142"/>
      <c r="E36" s="143"/>
      <c r="F36" s="143">
        <f t="shared" si="2"/>
        <v>0</v>
      </c>
      <c r="G36" s="143"/>
      <c r="H36" s="143">
        <f t="shared" si="3"/>
        <v>0</v>
      </c>
    </row>
    <row r="37" spans="1:8" ht="12.75" hidden="1">
      <c r="A37" s="139"/>
      <c r="B37" s="140" t="s">
        <v>244</v>
      </c>
      <c r="C37" s="141" t="s">
        <v>33</v>
      </c>
      <c r="D37" s="142"/>
      <c r="E37" s="143"/>
      <c r="F37" s="143">
        <f t="shared" si="2"/>
        <v>0</v>
      </c>
      <c r="G37" s="143"/>
      <c r="H37" s="143">
        <f t="shared" si="3"/>
        <v>0</v>
      </c>
    </row>
    <row r="38" spans="1:8" ht="38.25" customHeight="1">
      <c r="A38" s="139"/>
      <c r="B38" s="140" t="s">
        <v>245</v>
      </c>
      <c r="C38" s="141" t="s">
        <v>33</v>
      </c>
      <c r="D38" s="142">
        <v>10</v>
      </c>
      <c r="E38" s="143"/>
      <c r="F38" s="143">
        <f t="shared" si="2"/>
        <v>0</v>
      </c>
      <c r="G38" s="143"/>
      <c r="H38" s="143">
        <f t="shared" si="3"/>
        <v>0</v>
      </c>
    </row>
    <row r="39" spans="1:8" ht="12" customHeight="1" hidden="1">
      <c r="A39" s="139"/>
      <c r="B39" s="140" t="s">
        <v>246</v>
      </c>
      <c r="C39" s="141" t="s">
        <v>216</v>
      </c>
      <c r="D39" s="142"/>
      <c r="E39" s="143"/>
      <c r="F39" s="143">
        <f t="shared" si="2"/>
        <v>0</v>
      </c>
      <c r="G39" s="143"/>
      <c r="H39" s="143">
        <f t="shared" si="3"/>
        <v>0</v>
      </c>
    </row>
    <row r="40" spans="1:8" ht="36" hidden="1">
      <c r="A40" s="139"/>
      <c r="B40" s="140" t="s">
        <v>247</v>
      </c>
      <c r="C40" s="141" t="s">
        <v>216</v>
      </c>
      <c r="D40" s="142"/>
      <c r="E40" s="143"/>
      <c r="F40" s="143">
        <f t="shared" si="2"/>
        <v>0</v>
      </c>
      <c r="G40" s="143"/>
      <c r="H40" s="143">
        <f t="shared" si="3"/>
        <v>0</v>
      </c>
    </row>
    <row r="41" spans="1:8" ht="48" hidden="1">
      <c r="A41" s="139"/>
      <c r="B41" s="140" t="s">
        <v>248</v>
      </c>
      <c r="C41" s="141" t="s">
        <v>216</v>
      </c>
      <c r="D41" s="142"/>
      <c r="E41" s="143"/>
      <c r="F41" s="143">
        <f t="shared" si="2"/>
        <v>0</v>
      </c>
      <c r="G41" s="143"/>
      <c r="H41" s="143">
        <f t="shared" si="3"/>
        <v>0</v>
      </c>
    </row>
    <row r="42" spans="1:8" ht="24">
      <c r="A42" s="139"/>
      <c r="B42" s="140" t="s">
        <v>249</v>
      </c>
      <c r="C42" s="141" t="s">
        <v>211</v>
      </c>
      <c r="D42" s="142">
        <v>3</v>
      </c>
      <c r="E42" s="143"/>
      <c r="F42" s="143">
        <f t="shared" si="2"/>
        <v>0</v>
      </c>
      <c r="G42" s="143"/>
      <c r="H42" s="143">
        <f t="shared" si="3"/>
        <v>0</v>
      </c>
    </row>
    <row r="43" spans="1:8" ht="24">
      <c r="A43" s="139"/>
      <c r="B43" s="140" t="s">
        <v>250</v>
      </c>
      <c r="C43" s="141" t="s">
        <v>33</v>
      </c>
      <c r="D43" s="142">
        <v>1</v>
      </c>
      <c r="E43" s="143"/>
      <c r="F43" s="143">
        <f t="shared" si="2"/>
        <v>0</v>
      </c>
      <c r="G43" s="143"/>
      <c r="H43" s="143">
        <f t="shared" si="3"/>
        <v>0</v>
      </c>
    </row>
    <row r="44" spans="1:8" ht="13.5" thickBot="1">
      <c r="A44" s="157" t="s">
        <v>251</v>
      </c>
      <c r="B44" s="25"/>
      <c r="C44" s="23"/>
      <c r="D44" s="76"/>
      <c r="E44" s="79"/>
      <c r="F44" s="79">
        <f>SUM(F20:F43)</f>
        <v>0</v>
      </c>
      <c r="G44" s="79"/>
      <c r="H44" s="180">
        <f>SUM(H20:H43)</f>
        <v>0</v>
      </c>
    </row>
    <row r="45" spans="1:8" ht="13.5" thickTop="1">
      <c r="A45" s="181" t="s">
        <v>252</v>
      </c>
      <c r="B45" s="21"/>
      <c r="C45" s="21"/>
      <c r="D45" s="75"/>
      <c r="E45" s="80"/>
      <c r="F45" s="80"/>
      <c r="G45" s="80"/>
      <c r="H45" s="182"/>
    </row>
    <row r="46" spans="1:8" ht="24" hidden="1">
      <c r="A46" s="156"/>
      <c r="B46" s="26" t="s">
        <v>253</v>
      </c>
      <c r="C46" s="27" t="s">
        <v>33</v>
      </c>
      <c r="D46" s="77"/>
      <c r="E46" s="81"/>
      <c r="F46" s="81">
        <f aca="true" t="shared" si="4" ref="F46:F52">D46*E46</f>
        <v>0</v>
      </c>
      <c r="G46" s="81"/>
      <c r="H46" s="183">
        <f aca="true" t="shared" si="5" ref="H46:H52">D46*G46</f>
        <v>0</v>
      </c>
    </row>
    <row r="47" spans="1:8" ht="24">
      <c r="A47" s="156"/>
      <c r="B47" s="155" t="s">
        <v>254</v>
      </c>
      <c r="C47" s="27" t="s">
        <v>33</v>
      </c>
      <c r="D47" s="77">
        <v>1</v>
      </c>
      <c r="E47" s="81"/>
      <c r="F47" s="81">
        <f>ROUND(D47*E47,2)</f>
        <v>0</v>
      </c>
      <c r="G47" s="81"/>
      <c r="H47" s="183">
        <f t="shared" si="5"/>
        <v>0</v>
      </c>
    </row>
    <row r="48" spans="1:14" ht="24">
      <c r="A48" s="156"/>
      <c r="B48" s="155" t="s">
        <v>255</v>
      </c>
      <c r="C48" s="27" t="s">
        <v>33</v>
      </c>
      <c r="D48" s="77">
        <v>1</v>
      </c>
      <c r="E48" s="81"/>
      <c r="F48" s="81">
        <f>ROUND(D48*E48,2)</f>
        <v>0</v>
      </c>
      <c r="G48" s="81"/>
      <c r="H48" s="183">
        <f t="shared" si="5"/>
        <v>0</v>
      </c>
      <c r="N48" s="110"/>
    </row>
    <row r="49" spans="1:8" ht="24">
      <c r="A49" s="156"/>
      <c r="B49" s="155" t="s">
        <v>256</v>
      </c>
      <c r="C49" s="27" t="s">
        <v>33</v>
      </c>
      <c r="D49" s="77">
        <v>1</v>
      </c>
      <c r="E49" s="81"/>
      <c r="F49" s="81">
        <f>ROUND(D49*E49,2)</f>
        <v>0</v>
      </c>
      <c r="G49" s="81"/>
      <c r="H49" s="183">
        <f t="shared" si="5"/>
        <v>0</v>
      </c>
    </row>
    <row r="50" spans="1:8" ht="36" hidden="1">
      <c r="A50" s="156"/>
      <c r="B50" s="26" t="s">
        <v>257</v>
      </c>
      <c r="C50" s="27" t="s">
        <v>33</v>
      </c>
      <c r="D50" s="77"/>
      <c r="E50" s="81">
        <v>17.9</v>
      </c>
      <c r="F50" s="81">
        <f t="shared" si="4"/>
        <v>0</v>
      </c>
      <c r="G50" s="81">
        <v>20</v>
      </c>
      <c r="H50" s="183">
        <f t="shared" si="5"/>
        <v>0</v>
      </c>
    </row>
    <row r="51" spans="1:8" ht="12.75" hidden="1">
      <c r="A51" s="156"/>
      <c r="B51" s="26" t="s">
        <v>258</v>
      </c>
      <c r="C51" s="27" t="s">
        <v>33</v>
      </c>
      <c r="D51" s="77"/>
      <c r="E51" s="81">
        <v>52.8</v>
      </c>
      <c r="F51" s="81">
        <f t="shared" si="4"/>
        <v>0</v>
      </c>
      <c r="G51" s="81">
        <v>32</v>
      </c>
      <c r="H51" s="183">
        <f t="shared" si="5"/>
        <v>0</v>
      </c>
    </row>
    <row r="52" spans="1:8" ht="24" hidden="1">
      <c r="A52" s="151"/>
      <c r="B52" s="155" t="s">
        <v>259</v>
      </c>
      <c r="C52" s="27" t="s">
        <v>33</v>
      </c>
      <c r="D52" s="77"/>
      <c r="E52" s="81">
        <v>39.5</v>
      </c>
      <c r="F52" s="81">
        <f t="shared" si="4"/>
        <v>0</v>
      </c>
      <c r="G52" s="81">
        <v>23</v>
      </c>
      <c r="H52" s="183">
        <f t="shared" si="5"/>
        <v>0</v>
      </c>
    </row>
    <row r="53" spans="1:8" ht="13.5" thickBot="1">
      <c r="A53" s="157" t="s">
        <v>260</v>
      </c>
      <c r="B53" s="25"/>
      <c r="C53" s="23"/>
      <c r="D53" s="76"/>
      <c r="E53" s="79"/>
      <c r="F53" s="79">
        <f>SUM(F46:F52)</f>
        <v>0</v>
      </c>
      <c r="G53" s="79"/>
      <c r="H53" s="180">
        <f>SUM(H46:H52)</f>
        <v>0</v>
      </c>
    </row>
    <row r="54" spans="1:8" ht="14.25" thickBot="1" thickTop="1">
      <c r="A54" s="156" t="s">
        <v>261</v>
      </c>
      <c r="B54" s="26"/>
      <c r="C54" s="27"/>
      <c r="D54" s="77"/>
      <c r="E54" s="56"/>
      <c r="F54" s="62">
        <f>SUM(F53+F44+F18)</f>
        <v>0</v>
      </c>
      <c r="G54" s="63"/>
      <c r="H54" s="184">
        <f>ROUND(H53+H44+H18,2)</f>
        <v>0</v>
      </c>
    </row>
    <row r="55" spans="1:9" ht="13.5" thickBot="1">
      <c r="A55" s="158" t="s">
        <v>262</v>
      </c>
      <c r="B55" s="28"/>
      <c r="C55" s="28"/>
      <c r="D55" s="78"/>
      <c r="E55" s="57"/>
      <c r="F55" s="64"/>
      <c r="G55" s="64"/>
      <c r="H55" s="185">
        <f>ROUND(F54+H54,2)</f>
        <v>0</v>
      </c>
      <c r="I55" s="29"/>
    </row>
    <row r="56" spans="1:8" ht="12.75">
      <c r="A56" s="159" t="s">
        <v>263</v>
      </c>
      <c r="B56" s="160"/>
      <c r="C56" s="160"/>
      <c r="D56" s="186"/>
      <c r="E56" s="187"/>
      <c r="F56" s="188"/>
      <c r="G56" s="188"/>
      <c r="H56" s="189">
        <f>ROUND(H55*1.2,2)</f>
        <v>0</v>
      </c>
    </row>
  </sheetData>
  <sheetProtection/>
  <mergeCells count="7"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9" sqref="B29"/>
    </sheetView>
  </sheetViews>
  <sheetFormatPr defaultColWidth="9.33203125" defaultRowHeight="10.5"/>
  <cols>
    <col min="1" max="1" width="6.5" style="20" customWidth="1"/>
    <col min="2" max="2" width="78" style="20" customWidth="1"/>
    <col min="3" max="3" width="8.16015625" style="20" customWidth="1"/>
    <col min="4" max="4" width="8.83203125" style="91" customWidth="1"/>
    <col min="5" max="8" width="13.66015625" style="65" customWidth="1"/>
    <col min="9" max="9" width="12.66015625" style="20" bestFit="1" customWidth="1"/>
    <col min="10" max="16384" width="9.33203125" style="20" customWidth="1"/>
  </cols>
  <sheetData>
    <row r="1" spans="1:8" ht="18.75">
      <c r="A1" s="144" t="s">
        <v>279</v>
      </c>
      <c r="B1" s="145"/>
      <c r="C1" s="145"/>
      <c r="D1" s="146"/>
      <c r="E1" s="147"/>
      <c r="F1" s="147"/>
      <c r="G1" s="147"/>
      <c r="H1" s="148"/>
    </row>
    <row r="2" spans="1:8" ht="21.75" customHeight="1" thickBot="1">
      <c r="A2" s="209" t="s">
        <v>200</v>
      </c>
      <c r="B2" s="210"/>
      <c r="C2" s="210"/>
      <c r="D2" s="210"/>
      <c r="E2" s="210"/>
      <c r="F2" s="210"/>
      <c r="G2" s="210"/>
      <c r="H2" s="211"/>
    </row>
    <row r="3" spans="1:8" ht="12.75" customHeight="1">
      <c r="A3" s="212" t="s">
        <v>201</v>
      </c>
      <c r="B3" s="212" t="s">
        <v>202</v>
      </c>
      <c r="C3" s="214" t="s">
        <v>203</v>
      </c>
      <c r="D3" s="222" t="s">
        <v>204</v>
      </c>
      <c r="E3" s="224" t="s">
        <v>205</v>
      </c>
      <c r="F3" s="225"/>
      <c r="G3" s="224" t="s">
        <v>206</v>
      </c>
      <c r="H3" s="225"/>
    </row>
    <row r="4" spans="1:8" ht="13.5" thickBot="1">
      <c r="A4" s="213"/>
      <c r="B4" s="213"/>
      <c r="C4" s="215"/>
      <c r="D4" s="223"/>
      <c r="E4" s="66" t="s">
        <v>207</v>
      </c>
      <c r="F4" s="67" t="s">
        <v>208</v>
      </c>
      <c r="G4" s="68" t="s">
        <v>207</v>
      </c>
      <c r="H4" s="170" t="s">
        <v>208</v>
      </c>
    </row>
    <row r="5" spans="1:8" ht="12.75">
      <c r="A5" s="149" t="s">
        <v>267</v>
      </c>
      <c r="B5" s="21"/>
      <c r="C5" s="21"/>
      <c r="D5" s="85"/>
      <c r="E5" s="69"/>
      <c r="F5" s="69"/>
      <c r="G5" s="69"/>
      <c r="H5" s="165"/>
    </row>
    <row r="6" spans="1:8" ht="12.75" hidden="1">
      <c r="A6" s="150"/>
      <c r="B6" s="36" t="s">
        <v>210</v>
      </c>
      <c r="C6" s="27" t="s">
        <v>211</v>
      </c>
      <c r="D6" s="86"/>
      <c r="E6" s="70">
        <v>2.6</v>
      </c>
      <c r="F6" s="70">
        <f>D6*E6</f>
        <v>0</v>
      </c>
      <c r="G6" s="70">
        <v>5</v>
      </c>
      <c r="H6" s="163">
        <f>D6*G6</f>
        <v>0</v>
      </c>
    </row>
    <row r="7" spans="1:8" ht="12.75">
      <c r="A7" s="151"/>
      <c r="B7" s="36" t="s">
        <v>265</v>
      </c>
      <c r="C7" s="27" t="s">
        <v>33</v>
      </c>
      <c r="D7" s="86">
        <v>1</v>
      </c>
      <c r="E7" s="70"/>
      <c r="F7" s="70">
        <f>ROUND(D7*E7,2)</f>
        <v>0</v>
      </c>
      <c r="G7" s="70">
        <v>0</v>
      </c>
      <c r="H7" s="163">
        <f>D7*G7</f>
        <v>0</v>
      </c>
    </row>
    <row r="8" spans="1:8" ht="12.75">
      <c r="A8" s="151"/>
      <c r="B8" s="36" t="s">
        <v>266</v>
      </c>
      <c r="C8" s="27"/>
      <c r="D8" s="86"/>
      <c r="E8" s="70"/>
      <c r="F8" s="70"/>
      <c r="G8" s="70"/>
      <c r="H8" s="163"/>
    </row>
    <row r="9" spans="1:8" ht="12.75">
      <c r="A9" s="152" t="s">
        <v>271</v>
      </c>
      <c r="B9" s="34" t="s">
        <v>272</v>
      </c>
      <c r="C9" s="35"/>
      <c r="D9" s="87"/>
      <c r="E9" s="71"/>
      <c r="F9" s="71"/>
      <c r="G9" s="71"/>
      <c r="H9" s="164"/>
    </row>
    <row r="10" spans="1:8" ht="12.75" hidden="1">
      <c r="A10" s="151"/>
      <c r="B10" s="36" t="s">
        <v>214</v>
      </c>
      <c r="C10" s="27" t="s">
        <v>211</v>
      </c>
      <c r="D10" s="86"/>
      <c r="E10" s="70"/>
      <c r="F10" s="70"/>
      <c r="G10" s="70">
        <v>2</v>
      </c>
      <c r="H10" s="163">
        <f>D10*G10</f>
        <v>0</v>
      </c>
    </row>
    <row r="11" spans="1:8" ht="12.75">
      <c r="A11" s="149" t="s">
        <v>268</v>
      </c>
      <c r="B11" s="21"/>
      <c r="C11" s="21"/>
      <c r="D11" s="85"/>
      <c r="E11" s="72"/>
      <c r="F11" s="71"/>
      <c r="G11" s="72"/>
      <c r="H11" s="165"/>
    </row>
    <row r="12" spans="1:8" ht="36">
      <c r="A12" s="153"/>
      <c r="B12" s="37" t="s">
        <v>269</v>
      </c>
      <c r="C12" s="38" t="s">
        <v>33</v>
      </c>
      <c r="D12" s="88">
        <v>1</v>
      </c>
      <c r="E12" s="73"/>
      <c r="F12" s="73">
        <f>ROUND(D12*E12,2)</f>
        <v>0</v>
      </c>
      <c r="G12" s="73">
        <v>0</v>
      </c>
      <c r="H12" s="166">
        <f>D12*G12</f>
        <v>0</v>
      </c>
    </row>
    <row r="13" spans="1:8" ht="12.75">
      <c r="A13" s="149" t="s">
        <v>270</v>
      </c>
      <c r="B13" s="21"/>
      <c r="C13" s="21"/>
      <c r="D13" s="85"/>
      <c r="E13" s="72"/>
      <c r="F13" s="73"/>
      <c r="G13" s="72"/>
      <c r="H13" s="165"/>
    </row>
    <row r="14" spans="1:8" ht="36">
      <c r="A14" s="153"/>
      <c r="B14" s="37" t="s">
        <v>269</v>
      </c>
      <c r="C14" s="38" t="s">
        <v>33</v>
      </c>
      <c r="D14" s="88">
        <v>5</v>
      </c>
      <c r="E14" s="73"/>
      <c r="F14" s="73">
        <f>ROUND(D14*E14,2)</f>
        <v>0</v>
      </c>
      <c r="G14" s="73">
        <v>0</v>
      </c>
      <c r="H14" s="166">
        <f>D14*G14</f>
        <v>0</v>
      </c>
    </row>
    <row r="15" spans="1:8" ht="12.75">
      <c r="A15" s="149" t="s">
        <v>275</v>
      </c>
      <c r="B15" s="21"/>
      <c r="C15" s="21"/>
      <c r="D15" s="85"/>
      <c r="E15" s="72"/>
      <c r="F15" s="73"/>
      <c r="G15" s="72"/>
      <c r="H15" s="165"/>
    </row>
    <row r="16" spans="1:8" ht="36">
      <c r="A16" s="153"/>
      <c r="B16" s="37" t="s">
        <v>269</v>
      </c>
      <c r="C16" s="38" t="s">
        <v>33</v>
      </c>
      <c r="D16" s="88">
        <v>5</v>
      </c>
      <c r="E16" s="73"/>
      <c r="F16" s="73">
        <f>ROUND(D16*E16,2)</f>
        <v>0</v>
      </c>
      <c r="G16" s="73">
        <v>0</v>
      </c>
      <c r="H16" s="166">
        <f>D16*G16</f>
        <v>0</v>
      </c>
    </row>
    <row r="17" spans="1:8" ht="28.5" customHeight="1">
      <c r="A17" s="154" t="s">
        <v>273</v>
      </c>
      <c r="B17" s="37" t="s">
        <v>274</v>
      </c>
      <c r="C17" s="38" t="s">
        <v>33</v>
      </c>
      <c r="D17" s="88">
        <v>16</v>
      </c>
      <c r="E17" s="73"/>
      <c r="F17" s="73">
        <f>ROUND(D17*E17,2)</f>
        <v>0</v>
      </c>
      <c r="G17" s="73">
        <v>0</v>
      </c>
      <c r="H17" s="166">
        <f>D17*G17</f>
        <v>0</v>
      </c>
    </row>
    <row r="18" spans="1:8" ht="12.75">
      <c r="A18" s="149" t="s">
        <v>276</v>
      </c>
      <c r="B18" s="21"/>
      <c r="C18" s="21"/>
      <c r="D18" s="85"/>
      <c r="E18" s="72"/>
      <c r="F18" s="73"/>
      <c r="G18" s="72"/>
      <c r="H18" s="165"/>
    </row>
    <row r="19" spans="1:8" ht="24">
      <c r="A19" s="153"/>
      <c r="B19" s="37" t="s">
        <v>277</v>
      </c>
      <c r="C19" s="38" t="s">
        <v>33</v>
      </c>
      <c r="D19" s="88">
        <v>2</v>
      </c>
      <c r="E19" s="73"/>
      <c r="F19" s="73">
        <f>ROUND(D19*E19,2)</f>
        <v>0</v>
      </c>
      <c r="G19" s="73">
        <v>0</v>
      </c>
      <c r="H19" s="166">
        <f>D19*G19</f>
        <v>0</v>
      </c>
    </row>
    <row r="20" spans="1:8" ht="12.75">
      <c r="A20" s="151"/>
      <c r="B20" s="155"/>
      <c r="C20" s="27"/>
      <c r="D20" s="86"/>
      <c r="E20" s="70"/>
      <c r="F20" s="70"/>
      <c r="G20" s="70"/>
      <c r="H20" s="163"/>
    </row>
    <row r="21" spans="1:8" ht="12.75" hidden="1">
      <c r="A21" s="156"/>
      <c r="B21" s="26" t="s">
        <v>257</v>
      </c>
      <c r="C21" s="27" t="s">
        <v>33</v>
      </c>
      <c r="D21" s="86"/>
      <c r="E21" s="74">
        <v>17.9</v>
      </c>
      <c r="F21" s="74">
        <f>D21*E21</f>
        <v>0</v>
      </c>
      <c r="G21" s="74">
        <v>20</v>
      </c>
      <c r="H21" s="167">
        <f>D21*G21</f>
        <v>0</v>
      </c>
    </row>
    <row r="22" spans="1:8" ht="12.75" hidden="1">
      <c r="A22" s="156"/>
      <c r="B22" s="26" t="s">
        <v>258</v>
      </c>
      <c r="C22" s="27" t="s">
        <v>33</v>
      </c>
      <c r="D22" s="86"/>
      <c r="E22" s="74">
        <v>52.8</v>
      </c>
      <c r="F22" s="74">
        <f>D22*E22</f>
        <v>0</v>
      </c>
      <c r="G22" s="74">
        <v>32</v>
      </c>
      <c r="H22" s="167">
        <f>D22*G22</f>
        <v>0</v>
      </c>
    </row>
    <row r="23" spans="1:8" ht="12.75" hidden="1">
      <c r="A23" s="151"/>
      <c r="B23" s="155" t="s">
        <v>259</v>
      </c>
      <c r="C23" s="27" t="s">
        <v>33</v>
      </c>
      <c r="D23" s="86"/>
      <c r="E23" s="74">
        <v>39.5</v>
      </c>
      <c r="F23" s="74">
        <f>D23*E23</f>
        <v>0</v>
      </c>
      <c r="G23" s="74">
        <v>23</v>
      </c>
      <c r="H23" s="167">
        <f>D23*G23</f>
        <v>0</v>
      </c>
    </row>
    <row r="24" spans="1:8" ht="13.5" thickBot="1">
      <c r="A24" s="157" t="s">
        <v>278</v>
      </c>
      <c r="B24" s="25"/>
      <c r="C24" s="23"/>
      <c r="D24" s="89"/>
      <c r="E24" s="60"/>
      <c r="F24" s="60">
        <f>ROUND(F19+F17+F16+F14+F12+F7,2)</f>
        <v>0</v>
      </c>
      <c r="G24" s="60"/>
      <c r="H24" s="168">
        <f>SUM(H7:H19)</f>
        <v>0</v>
      </c>
    </row>
    <row r="25" spans="1:9" ht="14.25" thickBot="1" thickTop="1">
      <c r="A25" s="158" t="s">
        <v>262</v>
      </c>
      <c r="B25" s="28"/>
      <c r="C25" s="28"/>
      <c r="D25" s="90"/>
      <c r="E25" s="61"/>
      <c r="F25" s="61">
        <f>ROUND(F24*0.2,2)</f>
        <v>0</v>
      </c>
      <c r="G25" s="61"/>
      <c r="H25" s="169">
        <f>SUM(F24)</f>
        <v>0</v>
      </c>
      <c r="I25" s="29"/>
    </row>
    <row r="26" spans="1:8" ht="13.5" thickBot="1">
      <c r="A26" s="161" t="s">
        <v>263</v>
      </c>
      <c r="B26" s="28"/>
      <c r="C26" s="28"/>
      <c r="D26" s="90"/>
      <c r="E26" s="162"/>
      <c r="F26" s="162">
        <f>SUM(F21:F25)</f>
        <v>0</v>
      </c>
      <c r="G26" s="162"/>
      <c r="H26" s="171">
        <f>SUM(H25*1.2)</f>
        <v>0</v>
      </c>
    </row>
    <row r="29" ht="10.5">
      <c r="B29" s="20" t="s">
        <v>285</v>
      </c>
    </row>
  </sheetData>
  <sheetProtection/>
  <mergeCells count="7"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</dc:creator>
  <cp:keywords/>
  <dc:description/>
  <cp:lastModifiedBy>hostacna</cp:lastModifiedBy>
  <cp:lastPrinted>2017-09-28T10:52:36Z</cp:lastPrinted>
  <dcterms:created xsi:type="dcterms:W3CDTF">2017-09-25T22:09:05Z</dcterms:created>
  <dcterms:modified xsi:type="dcterms:W3CDTF">2019-04-09T07:33:19Z</dcterms:modified>
  <cp:category/>
  <cp:version/>
  <cp:contentType/>
  <cp:contentStatus/>
</cp:coreProperties>
</file>