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plusData\Export\"/>
    </mc:Choice>
  </mc:AlternateContent>
  <bookViews>
    <workbookView xWindow="0" yWindow="0" windowWidth="0" windowHeight="0"/>
  </bookViews>
  <sheets>
    <sheet name="Rekapitulácia stavby" sheetId="1" r:id="rId1"/>
    <sheet name="RekLadzianska - Rekonštru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'RekLadzianska - Rekonštru...'!$C$120:$K$159</definedName>
    <definedName name="_xlnm.Print_Area" localSheetId="1">'RekLadzianska - Rekonštru...'!$C$4:$J$76,'RekLadzianska - Rekonštru...'!$C$82:$J$104,'RekLadzianska - Rekonštru...'!$C$110:$J$159</definedName>
    <definedName name="_xlnm.Print_Titles" localSheetId="1">'RekLadzianska - Rekonštru...'!$120:$120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T123"/>
  <c r="R124"/>
  <c r="R123"/>
  <c r="P124"/>
  <c r="P123"/>
  <c r="J118"/>
  <c r="J117"/>
  <c r="F117"/>
  <c r="F115"/>
  <c r="E113"/>
  <c r="J90"/>
  <c r="J89"/>
  <c r="F89"/>
  <c r="F87"/>
  <c r="E85"/>
  <c r="J16"/>
  <c r="E16"/>
  <c r="F118"/>
  <c r="J15"/>
  <c r="J10"/>
  <c r="J115"/>
  <c i="1" r="L90"/>
  <c r="AM90"/>
  <c r="AM89"/>
  <c r="L89"/>
  <c r="AM87"/>
  <c r="L87"/>
  <c r="L85"/>
  <c r="L84"/>
  <c i="2" r="BK159"/>
  <c r="J158"/>
  <c r="J157"/>
  <c r="J156"/>
  <c r="J155"/>
  <c r="J154"/>
  <c r="J153"/>
  <c r="J152"/>
  <c r="J151"/>
  <c r="J149"/>
  <c r="BK146"/>
  <c r="BK144"/>
  <c r="BK143"/>
  <c r="J142"/>
  <c r="J141"/>
  <c r="BK140"/>
  <c r="BK139"/>
  <c r="J138"/>
  <c r="BK137"/>
  <c r="BK136"/>
  <c r="BK135"/>
  <c r="BK134"/>
  <c r="J133"/>
  <c r="BK131"/>
  <c r="BK130"/>
  <c r="J128"/>
  <c r="BK127"/>
  <c r="J126"/>
  <c r="J124"/>
  <c r="J159"/>
  <c r="BK158"/>
  <c r="BK157"/>
  <c r="BK156"/>
  <c r="BK155"/>
  <c r="BK154"/>
  <c r="BK153"/>
  <c r="BK152"/>
  <c r="BK151"/>
  <c r="BK149"/>
  <c r="J146"/>
  <c r="J144"/>
  <c r="J143"/>
  <c r="BK142"/>
  <c r="BK141"/>
  <c r="J140"/>
  <c r="J139"/>
  <c r="BK138"/>
  <c r="J137"/>
  <c r="J136"/>
  <c r="J135"/>
  <c r="J134"/>
  <c r="BK133"/>
  <c r="J131"/>
  <c r="J130"/>
  <c r="BK128"/>
  <c r="J127"/>
  <c r="BK126"/>
  <c r="BK124"/>
  <c i="1" r="AS94"/>
  <c i="2" l="1" r="BK125"/>
  <c r="J125"/>
  <c r="J97"/>
  <c r="P125"/>
  <c r="P122"/>
  <c r="R125"/>
  <c r="R122"/>
  <c r="T125"/>
  <c r="T122"/>
  <c r="BK129"/>
  <c r="J129"/>
  <c r="J98"/>
  <c r="P129"/>
  <c r="R129"/>
  <c r="T129"/>
  <c r="BK132"/>
  <c r="J132"/>
  <c r="J99"/>
  <c r="P132"/>
  <c r="R132"/>
  <c r="T132"/>
  <c r="BK150"/>
  <c r="J150"/>
  <c r="J103"/>
  <c r="P150"/>
  <c r="P147"/>
  <c r="R150"/>
  <c r="R147"/>
  <c r="T150"/>
  <c r="T147"/>
  <c r="BF131"/>
  <c r="BF133"/>
  <c r="BF134"/>
  <c r="BF135"/>
  <c r="BF136"/>
  <c r="BF137"/>
  <c r="BF138"/>
  <c r="BF139"/>
  <c r="BF142"/>
  <c r="BF143"/>
  <c r="BF144"/>
  <c r="BF146"/>
  <c r="BF154"/>
  <c r="BF157"/>
  <c r="BF158"/>
  <c r="BF159"/>
  <c r="J87"/>
  <c r="F90"/>
  <c r="BF124"/>
  <c r="BF126"/>
  <c r="BF127"/>
  <c r="BF128"/>
  <c r="BF130"/>
  <c r="BF140"/>
  <c r="BF141"/>
  <c r="BF149"/>
  <c r="BF151"/>
  <c r="BF152"/>
  <c r="BF153"/>
  <c r="BF155"/>
  <c r="BF156"/>
  <c r="BK123"/>
  <c r="J123"/>
  <c r="J96"/>
  <c r="BK145"/>
  <c r="J145"/>
  <c r="J100"/>
  <c r="BK148"/>
  <c r="J148"/>
  <c r="J102"/>
  <c r="J31"/>
  <c i="1" r="AV95"/>
  <c i="2" r="F31"/>
  <c i="1" r="AZ95"/>
  <c r="AZ94"/>
  <c r="AV94"/>
  <c r="AK29"/>
  <c i="2" r="F35"/>
  <c i="1" r="BD95"/>
  <c r="BD94"/>
  <c r="W33"/>
  <c i="2" r="F34"/>
  <c i="1" r="BC95"/>
  <c r="BC94"/>
  <c r="W32"/>
  <c i="2" r="F33"/>
  <c i="1" r="BB95"/>
  <c r="BB94"/>
  <c r="W31"/>
  <c i="2" l="1" r="R121"/>
  <c r="T121"/>
  <c r="P121"/>
  <c i="1" r="AU95"/>
  <c i="2" r="BK122"/>
  <c r="J122"/>
  <c r="J95"/>
  <c r="BK147"/>
  <c r="J147"/>
  <c r="J101"/>
  <c i="1" r="AY94"/>
  <c r="W29"/>
  <c r="AX94"/>
  <c i="2" r="J32"/>
  <c i="1" r="AW95"/>
  <c r="AT95"/>
  <c r="AU94"/>
  <c i="2" r="F32"/>
  <c i="1" r="BA95"/>
  <c r="BA94"/>
  <c r="W30"/>
  <c i="2" l="1" r="BK121"/>
  <c r="J121"/>
  <c r="J94"/>
  <c i="1" r="AW94"/>
  <c r="AK30"/>
  <c l="1" r="AT94"/>
  <c i="2" r="J28"/>
  <c i="1" r="AG95"/>
  <c r="AN95"/>
  <c i="2" l="1" r="J37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<sst xmlns="http://schemas.openxmlformats.org/spreadsheetml/2006/main">
  <si>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</si>
  <si>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</si>
  <si>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</si>
  <si>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</si>
  <si>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</si>
  <si>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{7686de30-cd15-463c-8aa1-3a38972cf11e}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</si>
  <si>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</si>
  <si>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</si>
  <si>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</si>
  <si>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</si>
  <si>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</si>
  <si>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</si>
  <si>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RekLadzianska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</si>
  <si>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</si>
  <si>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</si>
  <si>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multifunkčného ihriska - Ladzianska ulica</t>
  </si>
  <si>
    <t>JKSO:</t>
  </si>
  <si>
    <t>KS:</t>
  </si>
  <si>
    <t>Miesto:</t>
  </si>
  <si>
    <t xml:space="preserve">Bratislava </t>
  </si>
  <si>
    <t>Dátum:</t>
  </si>
  <si>
    <t>23. 7. 2020</t>
  </si>
  <si>
    <t>Objednávateľ:</t>
  </si>
  <si>
    <t>IČO:</t>
  </si>
  <si>
    <t>MÚ - Bratislava , Nové Mesto</t>
  </si>
  <si>
    <t>IČ DPH:</t>
  </si>
  <si>
    <t>Zhotoviteľ:</t>
  </si>
  <si>
    <t>Vyplň údaj</t>
  </si>
  <si>
    <t>Projektant:</t>
  </si>
  <si>
    <t>ing.Marián Hargaš</t>
  </si>
  <si>
    <t>True</t>
  </si>
  <si>
    <t>0,01</t>
  </si>
  <si>
    <t>Spracovateľ:</t>
  </si>
  <si>
    <t>Ing.Simonides Pavol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</si>
  <si>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</si>
  <si>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</si>
  <si>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</si>
  <si>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</si>
  <si>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</si>
  <si>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</si>
  <si>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</si>
  <si>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</si>
  <si>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</si>
  <si>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</si>
  <si>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</si>
  <si>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</si>
  <si>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</si>
  <si>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</si>
  <si>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</si>
  <si>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</si>
  <si>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</si>
  <si>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</si>
  <si>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</si>
  <si>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</si>
  <si>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</si>
  <si>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</si>
  <si>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</si>
  <si>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</si>
  <si>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</si>
  <si>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</si>
  <si>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</si>
  <si>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</si>
  <si>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</si>
  <si>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</si>
  <si>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</si>
  <si>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</si>
  <si>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</si>
  <si>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</si>
  <si>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</si>
  <si>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</si>
  <si>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</si>
  <si>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</si>
  <si>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</si>
  <si>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</si>
  <si>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</si>
  <si>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</si>
  <si>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</si>
  <si>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</si>
  <si>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</si>
  <si>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</si>
  <si>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</si>
  <si>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</si>
  <si>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</si>
  <si>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</si>
  <si>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</si>
  <si>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</si>
  <si>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</si>
  <si>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</si>
  <si>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</si>
  <si>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</si>
  <si>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</si>
  <si>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5 - Športový povrch z umelej trávy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</si>
  <si>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</si>
  <si>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</si>
  <si>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</si>
  <si>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790 - Športové vybavenie   </t>
  </si>
  <si>
    <t xml:space="preserve">    767 - Konštrukcie doplnkové kovové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</si>
  <si>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</si>
  <si>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</si>
  <si>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</si>
  <si>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</si>
  <si>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</si>
  <si>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</si>
  <si>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</si>
  <si>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</si>
  <si>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</si>
  <si>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</si>
  <si>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</si>
  <si>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</si>
  <si>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</si>
  <si>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</si>
  <si>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</si>
  <si>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</si>
  <si>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</si>
  <si>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111101101</t>
  </si>
  <si>
    <t>Odstránenie náletových drevín vrátane odvozu na skladku</t>
  </si>
  <si>
    <t>m2</t>
  </si>
  <si>
    <t>4</t>
  </si>
  <si>
    <t>2</t>
  </si>
  <si>
    <t>869447451</t>
  </si>
  <si>
    <t xml:space="preserve">Zakladanie   </t>
  </si>
  <si>
    <t>99</t>
  </si>
  <si>
    <t>275313611.S</t>
  </si>
  <si>
    <t>Betón základových pätiek, prostý tr. C 16/20</t>
  </si>
  <si>
    <t>m3</t>
  </si>
  <si>
    <t>767172097</t>
  </si>
  <si>
    <t>100</t>
  </si>
  <si>
    <t>275351215.S</t>
  </si>
  <si>
    <t>Debnenie stien základových pätiek, zhotovenie-dielce</t>
  </si>
  <si>
    <t>572745171</t>
  </si>
  <si>
    <t>101</t>
  </si>
  <si>
    <t>275351216.S</t>
  </si>
  <si>
    <t>Debnenie stien základovýcb pätiek, odstránenie-dielce</t>
  </si>
  <si>
    <t>-429091047</t>
  </si>
  <si>
    <t>5</t>
  </si>
  <si>
    <t>Športový povrch z umelej trávy</t>
  </si>
  <si>
    <t>129</t>
  </si>
  <si>
    <t>589110031.S</t>
  </si>
  <si>
    <t>Podklad pod športové povrchy športovísk odpružený z gumoasfaltu hrúbky 10 mm</t>
  </si>
  <si>
    <t>1447765466</t>
  </si>
  <si>
    <t>127</t>
  </si>
  <si>
    <t>589160021.S</t>
  </si>
  <si>
    <t>Športový povrch multifunkčný z EPDM 10 mm</t>
  </si>
  <si>
    <t>1266607279</t>
  </si>
  <si>
    <t>9</t>
  </si>
  <si>
    <t xml:space="preserve">Ostatné konštrukcie a práce-búranie   </t>
  </si>
  <si>
    <t>128</t>
  </si>
  <si>
    <t>919733111.S</t>
  </si>
  <si>
    <t>Úprava povrchu asfaltového krytu brúsením - frézovaním hr.od 10 do 50 mm</t>
  </si>
  <si>
    <t>-931414769</t>
  </si>
  <si>
    <t>63</t>
  </si>
  <si>
    <t>915711110r</t>
  </si>
  <si>
    <t>Čiarovanie pre šport - tenis (čiara na betónovú stenu)</t>
  </si>
  <si>
    <t>m</t>
  </si>
  <si>
    <t>1769076711</t>
  </si>
  <si>
    <t>64</t>
  </si>
  <si>
    <t>915711112r</t>
  </si>
  <si>
    <t>Čiarovanie pre šport - tenis (čiarovanie na zem)</t>
  </si>
  <si>
    <t>1522046363</t>
  </si>
  <si>
    <t>65</t>
  </si>
  <si>
    <t>915711113r</t>
  </si>
  <si>
    <t>Čiarovanie pre šport - basketbal (čiarovanie na zem)</t>
  </si>
  <si>
    <t>-1052482404</t>
  </si>
  <si>
    <t>66</t>
  </si>
  <si>
    <t>915711114r</t>
  </si>
  <si>
    <t>Čiarovanie pre šport - volejbal (čiarovanie na zem)</t>
  </si>
  <si>
    <t>-220620915</t>
  </si>
  <si>
    <t>73</t>
  </si>
  <si>
    <t>961043111</t>
  </si>
  <si>
    <t xml:space="preserve">Búranie základov z betónu prostého alebo preloženého kameňom,  -2,20000t</t>
  </si>
  <si>
    <t>1313376860</t>
  </si>
  <si>
    <t>74</t>
  </si>
  <si>
    <t>962052211</t>
  </si>
  <si>
    <t xml:space="preserve">Búranie muriva železobetonového nadzákladného,  -2,40000t</t>
  </si>
  <si>
    <t>-1786519862</t>
  </si>
  <si>
    <t>75</t>
  </si>
  <si>
    <t>979081111</t>
  </si>
  <si>
    <t>Odvoz sutiny a vybúraných hmôt na skládku do 1 km</t>
  </si>
  <si>
    <t>t</t>
  </si>
  <si>
    <t>1358683408</t>
  </si>
  <si>
    <t>76</t>
  </si>
  <si>
    <t>979081121</t>
  </si>
  <si>
    <t>Odvoz sutiny a vybúraných hmôt na skládku za každý ďalší 1 km ( do 20 km )</t>
  </si>
  <si>
    <t>1866674464</t>
  </si>
  <si>
    <t>77</t>
  </si>
  <si>
    <t>979082111</t>
  </si>
  <si>
    <t>Vnútrostavenisková doprava sutiny a vybúraných hmôt</t>
  </si>
  <si>
    <t>-1391134293</t>
  </si>
  <si>
    <t>78</t>
  </si>
  <si>
    <t>979082121</t>
  </si>
  <si>
    <t>Vnútrostavenisková doprava sutiny a vybúraných hmôt za každých ďalších 5 m</t>
  </si>
  <si>
    <t>350596447</t>
  </si>
  <si>
    <t>79</t>
  </si>
  <si>
    <t>979089012</t>
  </si>
  <si>
    <t>Poplatok za skladovanie - betón, tehly, dlaždice (17 01 ), ostatné</t>
  </si>
  <si>
    <t>176924764</t>
  </si>
  <si>
    <t xml:space="preserve">Presun hmôt HSV   </t>
  </si>
  <si>
    <t>80</t>
  </si>
  <si>
    <t>998223011</t>
  </si>
  <si>
    <t>Presun hmôt pre pozemné komunikácie s krytom dláždeným (822 2.3, 822 5.3) akejkoľvek dĺžky objektu</t>
  </si>
  <si>
    <t>-1914235768</t>
  </si>
  <si>
    <t>PSV</t>
  </si>
  <si>
    <t xml:space="preserve">Práce a dodávky PSV   </t>
  </si>
  <si>
    <t>790</t>
  </si>
  <si>
    <t xml:space="preserve">Športové vybavenie   </t>
  </si>
  <si>
    <t>91</t>
  </si>
  <si>
    <t>790000010r</t>
  </si>
  <si>
    <t>M+D Stĺpiky pre volejbalovu a tenisovú sieť (vrátne kotvenia do nových základov, základy vykázané samostatne)</t>
  </si>
  <si>
    <t>ks</t>
  </si>
  <si>
    <t>1590366220</t>
  </si>
  <si>
    <t>767</t>
  </si>
  <si>
    <t xml:space="preserve">Konštrukcie doplnkové kovové   </t>
  </si>
  <si>
    <t>81</t>
  </si>
  <si>
    <t>7671611090</t>
  </si>
  <si>
    <t>M+D Lavička na sedenie s prestrešením, hlavný rám J50/30/4mm dl.4290(39ks) zavetrenie J30/30/4mm(4x38ks), sedenie dub hobľovaný 30x80mm(8x38xdl.500mm), prestrešenie dub hobľovaný 30x80mm (16x38xdl.500mm), vrátane kotvenia závit. tyčou R12 zapustenou 200mm</t>
  </si>
  <si>
    <t>16</t>
  </si>
  <si>
    <t>-1263916793</t>
  </si>
  <si>
    <t>82</t>
  </si>
  <si>
    <t>7671611101</t>
  </si>
  <si>
    <t>M+D Oceľové zábradlie z galvanizovanej ocele výšky 1,1m, madlo R50mm, výplň farebné plexisklo hr.8mm, stĺpiky J50/30/3 á 1,027m, kotvene do múrika cez chem. kotvy (závitová tyč R8 21x4ks)</t>
  </si>
  <si>
    <t>-79299914</t>
  </si>
  <si>
    <t>83</t>
  </si>
  <si>
    <t>7679111301r</t>
  </si>
  <si>
    <t>M+D Oplotenie hracej plochy na betónovom múriku výšky 1,4m, stĺpiky z galvanizovanej ocele F63/2,5mm (á 3,62 resp á 3,181m spolu 9ks stĺpikov), zavetrenie F48/2,5mm, výplň z PP siete 3mm, veľkosť oka 45x45mm (cca 38m2 siete), vrátane kotvenia</t>
  </si>
  <si>
    <t>8595270</t>
  </si>
  <si>
    <t>84</t>
  </si>
  <si>
    <t>7679111302r</t>
  </si>
  <si>
    <t>M+D Oplotenie hracej plochy výšky 4,0m, stĺpiky z galvanizovanej ocele F63/2,5mm (spolu 31ks stĺpikov), zavetrenie F48/2,5mm, výplň z PP siete 3mm, veľkosť oka 45x45mm (cca 360m2 siete), vrátane kotvenia (pozn.- betónový základ vykázaný samostatne)</t>
  </si>
  <si>
    <t>1445061834</t>
  </si>
  <si>
    <t>85</t>
  </si>
  <si>
    <t>7679111303r</t>
  </si>
  <si>
    <t>M+D Vstupná otváravá bránka osadená v oplotení výšky 4,0m (osadenie medzi stĺpikmi oplotenia), bránka 2-krídlová výška 2400mm x šírka 1500+1500mm, nad bránkou prebiehjúce oplotenie na výšku 1600mm (výplň PP sieť)</t>
  </si>
  <si>
    <t>1303398226</t>
  </si>
  <si>
    <t>86</t>
  </si>
  <si>
    <t>767914840</t>
  </si>
  <si>
    <t>Demontáž oplotenia pletivového na jestv. múrikoch výšky do 2m vrátane demontáže oceľových stĺpikov, do suti</t>
  </si>
  <si>
    <t>-753858727</t>
  </si>
  <si>
    <t>87</t>
  </si>
  <si>
    <t>767914841</t>
  </si>
  <si>
    <t>Demontáž oplotenia pletivového výšky do 4m vrátane demontáže oceľových stĺpikov, do suti</t>
  </si>
  <si>
    <t>-1514206894</t>
  </si>
  <si>
    <t>88</t>
  </si>
  <si>
    <t>767996803</t>
  </si>
  <si>
    <t xml:space="preserve">Demontáž ostatných doplnkov stavieb s hmotnosťou jednotlivých dielov konšt. do 250 kg,  -0,00100t</t>
  </si>
  <si>
    <t>kg</t>
  </si>
  <si>
    <t>-1066597724</t>
  </si>
  <si>
    <t>89</t>
  </si>
  <si>
    <t>998767201</t>
  </si>
  <si>
    <t>Presun hmôt pre kovové stavebné doplnkové konštrukcie v objektoch výšky do 6 m</t>
  </si>
  <si>
    <t>%</t>
  </si>
  <si>
    <t>284275154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</si>
</sst>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11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RekLadzianska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14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Rekonštrukcia multifunkčného ihriska - Ladzianska ulica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Bratislava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76" t="str">
        <f>IF(AN8= "","",AN8)</f>
        <v>23. 7. 2020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MÚ - Bratislava , Nové Mesto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77" t="str">
        <f>IF(E17="","",E17)</f>
        <v>ing.Marián Hargaš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>Ing.Simonides Pavol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24.75" customHeight="1">
      <c r="A95" s="115" t="s">
        <v>78</v>
      </c>
      <c r="B95" s="116"/>
      <c r="C95" s="117"/>
      <c r="D95" s="118" t="s">
        <v>12</v>
      </c>
      <c r="E95" s="118"/>
      <c r="F95" s="118"/>
      <c r="G95" s="118"/>
      <c r="H95" s="118"/>
      <c r="I95" s="119"/>
      <c r="J95" s="118" t="s">
        <v>15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'RekLadzianska - Rekonštru...'!J28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'RekLadzianska - Rekonštru...'!P121</f>
        <v>0</v>
      </c>
      <c r="AV95" s="124">
        <f>'RekLadzianska - Rekonštru...'!J31</f>
        <v>0</v>
      </c>
      <c r="AW95" s="124">
        <f>'RekLadzianska - Rekonštru...'!J32</f>
        <v>0</v>
      </c>
      <c r="AX95" s="124">
        <f>'RekLadzianska - Rekonštru...'!J33</f>
        <v>0</v>
      </c>
      <c r="AY95" s="124">
        <f>'RekLadzianska - Rekonštru...'!J34</f>
        <v>0</v>
      </c>
      <c r="AZ95" s="124">
        <f>'RekLadzianska - Rekonštru...'!F31</f>
        <v>0</v>
      </c>
      <c r="BA95" s="124">
        <f>'RekLadzianska - Rekonštru...'!F32</f>
        <v>0</v>
      </c>
      <c r="BB95" s="124">
        <f>'RekLadzianska - Rekonštru...'!F33</f>
        <v>0</v>
      </c>
      <c r="BC95" s="124">
        <f>'RekLadzianska - Rekonštru...'!F34</f>
        <v>0</v>
      </c>
      <c r="BD95" s="126">
        <f>'RekLadzianska - Rekonštru...'!F35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mdSLLvJc/S4HVDb9NhdiXRWLsdUUBhalqY+YtNOR8SoZ4MnBhmlv1uo9Fi6GsHe2zYsFHeSYP56wN5xqwuubUQ==" hashValue="xLWNP+k4NN8FQ8ZFKe1wT9qzOwXEIoIK7HYJPr2bt0qJ8oDFna48kJhh15jqSvZ/ABBLnTlH0XN3en+6Ca01t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RekLadzianska - Rekonštr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75</v>
      </c>
    </row>
    <row r="4" s="1" customFormat="1" ht="24.96" customHeight="1">
      <c r="B4" s="17"/>
      <c r="D4" s="130" t="s">
        <v>82</v>
      </c>
      <c r="L4" s="17"/>
      <c r="M4" s="131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14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15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16</v>
      </c>
      <c r="E9" s="35"/>
      <c r="F9" s="134" t="s">
        <v>1</v>
      </c>
      <c r="G9" s="35"/>
      <c r="H9" s="35"/>
      <c r="I9" s="132" t="s">
        <v>17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18</v>
      </c>
      <c r="E10" s="35"/>
      <c r="F10" s="134" t="s">
        <v>19</v>
      </c>
      <c r="G10" s="35"/>
      <c r="H10" s="35"/>
      <c r="I10" s="132" t="s">
        <v>20</v>
      </c>
      <c r="J10" s="135" t="str">
        <f>'Rekapitulácia stavby'!AN8</f>
        <v>23. 7. 2020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22</v>
      </c>
      <c r="E12" s="35"/>
      <c r="F12" s="35"/>
      <c r="G12" s="35"/>
      <c r="H12" s="35"/>
      <c r="I12" s="132" t="s">
        <v>23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">
        <v>24</v>
      </c>
      <c r="F13" s="35"/>
      <c r="G13" s="35"/>
      <c r="H13" s="35"/>
      <c r="I13" s="132" t="s">
        <v>25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26</v>
      </c>
      <c r="E15" s="35"/>
      <c r="F15" s="35"/>
      <c r="G15" s="35"/>
      <c r="H15" s="35"/>
      <c r="I15" s="132" t="s">
        <v>23</v>
      </c>
      <c r="J15" s="30" t="str">
        <f>'Rekapitulácia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4"/>
      <c r="G16" s="134"/>
      <c r="H16" s="134"/>
      <c r="I16" s="132" t="s">
        <v>25</v>
      </c>
      <c r="J16" s="30" t="str">
        <f>'Rekapitulácia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28</v>
      </c>
      <c r="E18" s="35"/>
      <c r="F18" s="35"/>
      <c r="G18" s="35"/>
      <c r="H18" s="35"/>
      <c r="I18" s="132" t="s">
        <v>23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">
        <v>29</v>
      </c>
      <c r="F19" s="35"/>
      <c r="G19" s="35"/>
      <c r="H19" s="35"/>
      <c r="I19" s="132" t="s">
        <v>25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23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">
        <v>33</v>
      </c>
      <c r="F22" s="35"/>
      <c r="G22" s="35"/>
      <c r="H22" s="35"/>
      <c r="I22" s="132" t="s">
        <v>25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ROUND(J121,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ROUND((SUM(BE121:BE159)),  2)</f>
        <v>0</v>
      </c>
      <c r="G31" s="35"/>
      <c r="H31" s="35"/>
      <c r="I31" s="146">
        <v>0.20000000000000001</v>
      </c>
      <c r="J31" s="145">
        <f>ROUND(((SUM(BE121:BE159))*I31),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41</v>
      </c>
      <c r="F32" s="145">
        <f>ROUND((SUM(BF121:BF159)),  2)</f>
        <v>0</v>
      </c>
      <c r="G32" s="35"/>
      <c r="H32" s="35"/>
      <c r="I32" s="146">
        <v>0.20000000000000001</v>
      </c>
      <c r="J32" s="145">
        <f>ROUND(((SUM(BF121:BF159))*I32),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42</v>
      </c>
      <c r="F33" s="145">
        <f>ROUND((SUM(BG121:BG159)),  2)</f>
        <v>0</v>
      </c>
      <c r="G33" s="35"/>
      <c r="H33" s="35"/>
      <c r="I33" s="146">
        <v>0.20000000000000001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43</v>
      </c>
      <c r="F34" s="145">
        <f>ROUND((SUM(BH121:BH159)),  2)</f>
        <v>0</v>
      </c>
      <c r="G34" s="35"/>
      <c r="H34" s="35"/>
      <c r="I34" s="146">
        <v>0.20000000000000001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44</v>
      </c>
      <c r="F35" s="145">
        <f>ROUND((SUM(BI121:BI159)),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Rekonštrukcia multifunkčného ihriska - Ladzianska ulica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18</v>
      </c>
      <c r="D87" s="37"/>
      <c r="E87" s="37"/>
      <c r="F87" s="24" t="str">
        <f>F10</f>
        <v xml:space="preserve">Bratislava </v>
      </c>
      <c r="G87" s="37"/>
      <c r="H87" s="37"/>
      <c r="I87" s="29" t="s">
        <v>20</v>
      </c>
      <c r="J87" s="76" t="str">
        <f>IF(J10="","",J10)</f>
        <v>23. 7. 2020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22</v>
      </c>
      <c r="D89" s="37"/>
      <c r="E89" s="37"/>
      <c r="F89" s="24" t="str">
        <f>E13</f>
        <v>MÚ - Bratislava , Nové Mesto</v>
      </c>
      <c r="G89" s="37"/>
      <c r="H89" s="37"/>
      <c r="I89" s="29" t="s">
        <v>28</v>
      </c>
      <c r="J89" s="33" t="str">
        <f>E19</f>
        <v>ing.Marián Hargaš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25.65" customHeight="1">
      <c r="A90" s="35"/>
      <c r="B90" s="36"/>
      <c r="C90" s="29" t="s">
        <v>26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>Ing.Simonides Pavol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84</v>
      </c>
      <c r="D92" s="166"/>
      <c r="E92" s="166"/>
      <c r="F92" s="166"/>
      <c r="G92" s="166"/>
      <c r="H92" s="166"/>
      <c r="I92" s="166"/>
      <c r="J92" s="167" t="s">
        <v>85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86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="9" customFormat="1" ht="24.96" customHeight="1">
      <c r="A95" s="9"/>
      <c r="B95" s="169"/>
      <c r="C95" s="170"/>
      <c r="D95" s="171" t="s">
        <v>88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89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90</v>
      </c>
      <c r="E97" s="178"/>
      <c r="F97" s="178"/>
      <c r="G97" s="178"/>
      <c r="H97" s="178"/>
      <c r="I97" s="178"/>
      <c r="J97" s="179">
        <f>J125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5"/>
      <c r="C98" s="176"/>
      <c r="D98" s="177" t="s">
        <v>91</v>
      </c>
      <c r="E98" s="178"/>
      <c r="F98" s="178"/>
      <c r="G98" s="178"/>
      <c r="H98" s="178"/>
      <c r="I98" s="178"/>
      <c r="J98" s="179">
        <f>J129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76"/>
      <c r="D99" s="177" t="s">
        <v>92</v>
      </c>
      <c r="E99" s="178"/>
      <c r="F99" s="178"/>
      <c r="G99" s="178"/>
      <c r="H99" s="178"/>
      <c r="I99" s="178"/>
      <c r="J99" s="179">
        <f>J132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76"/>
      <c r="D100" s="177" t="s">
        <v>93</v>
      </c>
      <c r="E100" s="178"/>
      <c r="F100" s="178"/>
      <c r="G100" s="178"/>
      <c r="H100" s="178"/>
      <c r="I100" s="178"/>
      <c r="J100" s="179">
        <f>J145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69"/>
      <c r="C101" s="170"/>
      <c r="D101" s="171" t="s">
        <v>94</v>
      </c>
      <c r="E101" s="172"/>
      <c r="F101" s="172"/>
      <c r="G101" s="172"/>
      <c r="H101" s="172"/>
      <c r="I101" s="172"/>
      <c r="J101" s="173">
        <f>J147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5"/>
      <c r="C102" s="176"/>
      <c r="D102" s="177" t="s">
        <v>95</v>
      </c>
      <c r="E102" s="178"/>
      <c r="F102" s="178"/>
      <c r="G102" s="178"/>
      <c r="H102" s="178"/>
      <c r="I102" s="178"/>
      <c r="J102" s="179">
        <f>J148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76"/>
      <c r="D103" s="177" t="s">
        <v>96</v>
      </c>
      <c r="E103" s="178"/>
      <c r="F103" s="178"/>
      <c r="G103" s="178"/>
      <c r="H103" s="178"/>
      <c r="I103" s="178"/>
      <c r="J103" s="179">
        <f>J150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97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3" t="str">
        <f>E7</f>
        <v>Rekonštrukcia multifunkčného ihriska - Ladzianska ulica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18</v>
      </c>
      <c r="D115" s="37"/>
      <c r="E115" s="37"/>
      <c r="F115" s="24" t="str">
        <f>F10</f>
        <v xml:space="preserve">Bratislava </v>
      </c>
      <c r="G115" s="37"/>
      <c r="H115" s="37"/>
      <c r="I115" s="29" t="s">
        <v>20</v>
      </c>
      <c r="J115" s="76" t="str">
        <f>IF(J10="","",J10)</f>
        <v>23. 7. 2020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22</v>
      </c>
      <c r="D117" s="37"/>
      <c r="E117" s="37"/>
      <c r="F117" s="24" t="str">
        <f>E13</f>
        <v>MÚ - Bratislava , Nové Mesto</v>
      </c>
      <c r="G117" s="37"/>
      <c r="H117" s="37"/>
      <c r="I117" s="29" t="s">
        <v>28</v>
      </c>
      <c r="J117" s="33" t="str">
        <f>E19</f>
        <v>ing.Marián Hargaš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5.65" customHeight="1">
      <c r="A118" s="35"/>
      <c r="B118" s="36"/>
      <c r="C118" s="29" t="s">
        <v>26</v>
      </c>
      <c r="D118" s="37"/>
      <c r="E118" s="37"/>
      <c r="F118" s="24" t="str">
        <f>IF(E16="","",E16)</f>
        <v>Vyplň údaj</v>
      </c>
      <c r="G118" s="37"/>
      <c r="H118" s="37"/>
      <c r="I118" s="29" t="s">
        <v>32</v>
      </c>
      <c r="J118" s="33" t="str">
        <f>E22</f>
        <v>Ing.Simonides Pavol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81"/>
      <c r="B120" s="182"/>
      <c r="C120" s="183" t="s">
        <v>98</v>
      </c>
      <c r="D120" s="184" t="s">
        <v>60</v>
      </c>
      <c r="E120" s="184" t="s">
        <v>56</v>
      </c>
      <c r="F120" s="184" t="s">
        <v>57</v>
      </c>
      <c r="G120" s="184" t="s">
        <v>99</v>
      </c>
      <c r="H120" s="184" t="s">
        <v>100</v>
      </c>
      <c r="I120" s="184" t="s">
        <v>101</v>
      </c>
      <c r="J120" s="185" t="s">
        <v>85</v>
      </c>
      <c r="K120" s="186" t="s">
        <v>102</v>
      </c>
      <c r="L120" s="187"/>
      <c r="M120" s="97" t="s">
        <v>1</v>
      </c>
      <c r="N120" s="98" t="s">
        <v>39</v>
      </c>
      <c r="O120" s="98" t="s">
        <v>103</v>
      </c>
      <c r="P120" s="98" t="s">
        <v>104</v>
      </c>
      <c r="Q120" s="98" t="s">
        <v>105</v>
      </c>
      <c r="R120" s="98" t="s">
        <v>106</v>
      </c>
      <c r="S120" s="98" t="s">
        <v>107</v>
      </c>
      <c r="T120" s="99" t="s">
        <v>108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="2" customFormat="1" ht="22.8" customHeight="1">
      <c r="A121" s="35"/>
      <c r="B121" s="36"/>
      <c r="C121" s="104" t="s">
        <v>86</v>
      </c>
      <c r="D121" s="37"/>
      <c r="E121" s="37"/>
      <c r="F121" s="37"/>
      <c r="G121" s="37"/>
      <c r="H121" s="37"/>
      <c r="I121" s="37"/>
      <c r="J121" s="188">
        <f>BK121</f>
        <v>0</v>
      </c>
      <c r="K121" s="37"/>
      <c r="L121" s="41"/>
      <c r="M121" s="100"/>
      <c r="N121" s="189"/>
      <c r="O121" s="101"/>
      <c r="P121" s="190">
        <f>P122+P147</f>
        <v>0</v>
      </c>
      <c r="Q121" s="101"/>
      <c r="R121" s="190">
        <f>R122+R147</f>
        <v>6.9916720000000003</v>
      </c>
      <c r="S121" s="101"/>
      <c r="T121" s="191">
        <f>T122+T147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74</v>
      </c>
      <c r="AU121" s="14" t="s">
        <v>87</v>
      </c>
      <c r="BK121" s="192">
        <f>BK122+BK147</f>
        <v>0</v>
      </c>
    </row>
    <row r="122" s="12" customFormat="1" ht="25.92" customHeight="1">
      <c r="A122" s="12"/>
      <c r="B122" s="193"/>
      <c r="C122" s="194"/>
      <c r="D122" s="195" t="s">
        <v>74</v>
      </c>
      <c r="E122" s="196" t="s">
        <v>109</v>
      </c>
      <c r="F122" s="196" t="s">
        <v>110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P123+P125+P129+P132+P145</f>
        <v>0</v>
      </c>
      <c r="Q122" s="201"/>
      <c r="R122" s="202">
        <f>R123+R125+R129+R132+R145</f>
        <v>6.965592</v>
      </c>
      <c r="S122" s="201"/>
      <c r="T122" s="203">
        <f>T123+T125+T129+T132+T145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4" t="s">
        <v>80</v>
      </c>
      <c r="AT122" s="205" t="s">
        <v>74</v>
      </c>
      <c r="AU122" s="205" t="s">
        <v>75</v>
      </c>
      <c r="AY122" s="204" t="s">
        <v>111</v>
      </c>
      <c r="BK122" s="206">
        <f>BK123+BK125+BK129+BK132+BK145</f>
        <v>0</v>
      </c>
    </row>
    <row r="123" s="12" customFormat="1" ht="22.8" customHeight="1">
      <c r="A123" s="12"/>
      <c r="B123" s="193"/>
      <c r="C123" s="194"/>
      <c r="D123" s="195" t="s">
        <v>74</v>
      </c>
      <c r="E123" s="207" t="s">
        <v>80</v>
      </c>
      <c r="F123" s="207" t="s">
        <v>112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</v>
      </c>
      <c r="S123" s="201"/>
      <c r="T123" s="203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80</v>
      </c>
      <c r="AT123" s="205" t="s">
        <v>74</v>
      </c>
      <c r="AU123" s="205" t="s">
        <v>80</v>
      </c>
      <c r="AY123" s="204" t="s">
        <v>111</v>
      </c>
      <c r="BK123" s="206">
        <f>BK124</f>
        <v>0</v>
      </c>
    </row>
    <row r="124" s="2" customFormat="1" ht="24.15" customHeight="1">
      <c r="A124" s="35"/>
      <c r="B124" s="36"/>
      <c r="C124" s="209" t="s">
        <v>80</v>
      </c>
      <c r="D124" s="209" t="s">
        <v>113</v>
      </c>
      <c r="E124" s="210" t="s">
        <v>114</v>
      </c>
      <c r="F124" s="211" t="s">
        <v>115</v>
      </c>
      <c r="G124" s="212" t="s">
        <v>116</v>
      </c>
      <c r="H124" s="213">
        <v>410</v>
      </c>
      <c r="I124" s="213"/>
      <c r="J124" s="214">
        <f>ROUND(I124*H124,3)</f>
        <v>0</v>
      </c>
      <c r="K124" s="215"/>
      <c r="L124" s="41"/>
      <c r="M124" s="216" t="s">
        <v>1</v>
      </c>
      <c r="N124" s="217" t="s">
        <v>41</v>
      </c>
      <c r="O124" s="88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0" t="s">
        <v>117</v>
      </c>
      <c r="AT124" s="220" t="s">
        <v>113</v>
      </c>
      <c r="AU124" s="220" t="s">
        <v>118</v>
      </c>
      <c r="AY124" s="14" t="s">
        <v>111</v>
      </c>
      <c r="BE124" s="221">
        <f>IF(N124="základná",J124,0)</f>
        <v>0</v>
      </c>
      <c r="BF124" s="221">
        <f>IF(N124="znížená",J124,0)</f>
        <v>0</v>
      </c>
      <c r="BG124" s="221">
        <f>IF(N124="zákl. prenesená",J124,0)</f>
        <v>0</v>
      </c>
      <c r="BH124" s="221">
        <f>IF(N124="zníž. prenesená",J124,0)</f>
        <v>0</v>
      </c>
      <c r="BI124" s="221">
        <f>IF(N124="nulová",J124,0)</f>
        <v>0</v>
      </c>
      <c r="BJ124" s="14" t="s">
        <v>118</v>
      </c>
      <c r="BK124" s="222">
        <f>ROUND(I124*H124,3)</f>
        <v>0</v>
      </c>
      <c r="BL124" s="14" t="s">
        <v>117</v>
      </c>
      <c r="BM124" s="220" t="s">
        <v>119</v>
      </c>
    </row>
    <row r="125" s="12" customFormat="1" ht="22.8" customHeight="1">
      <c r="A125" s="12"/>
      <c r="B125" s="193"/>
      <c r="C125" s="194"/>
      <c r="D125" s="195" t="s">
        <v>74</v>
      </c>
      <c r="E125" s="207" t="s">
        <v>118</v>
      </c>
      <c r="F125" s="207" t="s">
        <v>120</v>
      </c>
      <c r="G125" s="194"/>
      <c r="H125" s="194"/>
      <c r="I125" s="197"/>
      <c r="J125" s="208">
        <f>BK125</f>
        <v>0</v>
      </c>
      <c r="K125" s="194"/>
      <c r="L125" s="199"/>
      <c r="M125" s="200"/>
      <c r="N125" s="201"/>
      <c r="O125" s="201"/>
      <c r="P125" s="202">
        <f>SUM(P126:P128)</f>
        <v>0</v>
      </c>
      <c r="Q125" s="201"/>
      <c r="R125" s="202">
        <f>SUM(R126:R128)</f>
        <v>4.4046219999999998</v>
      </c>
      <c r="S125" s="201"/>
      <c r="T125" s="203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4" t="s">
        <v>80</v>
      </c>
      <c r="AT125" s="205" t="s">
        <v>74</v>
      </c>
      <c r="AU125" s="205" t="s">
        <v>80</v>
      </c>
      <c r="AY125" s="204" t="s">
        <v>111</v>
      </c>
      <c r="BK125" s="206">
        <f>SUM(BK126:BK128)</f>
        <v>0</v>
      </c>
    </row>
    <row r="126" s="2" customFormat="1" ht="14.4" customHeight="1">
      <c r="A126" s="35"/>
      <c r="B126" s="36"/>
      <c r="C126" s="209" t="s">
        <v>121</v>
      </c>
      <c r="D126" s="209" t="s">
        <v>113</v>
      </c>
      <c r="E126" s="210" t="s">
        <v>122</v>
      </c>
      <c r="F126" s="211" t="s">
        <v>123</v>
      </c>
      <c r="G126" s="212" t="s">
        <v>124</v>
      </c>
      <c r="H126" s="213">
        <v>2</v>
      </c>
      <c r="I126" s="213"/>
      <c r="J126" s="214">
        <f>ROUND(I126*H126,3)</f>
        <v>0</v>
      </c>
      <c r="K126" s="215"/>
      <c r="L126" s="41"/>
      <c r="M126" s="216" t="s">
        <v>1</v>
      </c>
      <c r="N126" s="217" t="s">
        <v>41</v>
      </c>
      <c r="O126" s="88"/>
      <c r="P126" s="218">
        <f>O126*H126</f>
        <v>0</v>
      </c>
      <c r="Q126" s="218">
        <v>2.19407</v>
      </c>
      <c r="R126" s="218">
        <f>Q126*H126</f>
        <v>4.3881399999999999</v>
      </c>
      <c r="S126" s="218">
        <v>0</v>
      </c>
      <c r="T126" s="21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0" t="s">
        <v>117</v>
      </c>
      <c r="AT126" s="220" t="s">
        <v>113</v>
      </c>
      <c r="AU126" s="220" t="s">
        <v>118</v>
      </c>
      <c r="AY126" s="14" t="s">
        <v>111</v>
      </c>
      <c r="BE126" s="221">
        <f>IF(N126="základná",J126,0)</f>
        <v>0</v>
      </c>
      <c r="BF126" s="221">
        <f>IF(N126="znížená",J126,0)</f>
        <v>0</v>
      </c>
      <c r="BG126" s="221">
        <f>IF(N126="zákl. prenesená",J126,0)</f>
        <v>0</v>
      </c>
      <c r="BH126" s="221">
        <f>IF(N126="zníž. prenesená",J126,0)</f>
        <v>0</v>
      </c>
      <c r="BI126" s="221">
        <f>IF(N126="nulová",J126,0)</f>
        <v>0</v>
      </c>
      <c r="BJ126" s="14" t="s">
        <v>118</v>
      </c>
      <c r="BK126" s="222">
        <f>ROUND(I126*H126,3)</f>
        <v>0</v>
      </c>
      <c r="BL126" s="14" t="s">
        <v>117</v>
      </c>
      <c r="BM126" s="220" t="s">
        <v>125</v>
      </c>
    </row>
    <row r="127" s="2" customFormat="1" ht="14.4" customHeight="1">
      <c r="A127" s="35"/>
      <c r="B127" s="36"/>
      <c r="C127" s="209" t="s">
        <v>126</v>
      </c>
      <c r="D127" s="209" t="s">
        <v>113</v>
      </c>
      <c r="E127" s="210" t="s">
        <v>127</v>
      </c>
      <c r="F127" s="211" t="s">
        <v>128</v>
      </c>
      <c r="G127" s="212" t="s">
        <v>116</v>
      </c>
      <c r="H127" s="213">
        <v>24.600000000000001</v>
      </c>
      <c r="I127" s="213"/>
      <c r="J127" s="214">
        <f>ROUND(I127*H127,3)</f>
        <v>0</v>
      </c>
      <c r="K127" s="215"/>
      <c r="L127" s="41"/>
      <c r="M127" s="216" t="s">
        <v>1</v>
      </c>
      <c r="N127" s="217" t="s">
        <v>41</v>
      </c>
      <c r="O127" s="88"/>
      <c r="P127" s="218">
        <f>O127*H127</f>
        <v>0</v>
      </c>
      <c r="Q127" s="218">
        <v>0.00067000000000000002</v>
      </c>
      <c r="R127" s="218">
        <f>Q127*H127</f>
        <v>0.016482</v>
      </c>
      <c r="S127" s="218">
        <v>0</v>
      </c>
      <c r="T127" s="21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0" t="s">
        <v>117</v>
      </c>
      <c r="AT127" s="220" t="s">
        <v>113</v>
      </c>
      <c r="AU127" s="220" t="s">
        <v>118</v>
      </c>
      <c r="AY127" s="14" t="s">
        <v>111</v>
      </c>
      <c r="BE127" s="221">
        <f>IF(N127="základná",J127,0)</f>
        <v>0</v>
      </c>
      <c r="BF127" s="221">
        <f>IF(N127="znížená",J127,0)</f>
        <v>0</v>
      </c>
      <c r="BG127" s="221">
        <f>IF(N127="zákl. prenesená",J127,0)</f>
        <v>0</v>
      </c>
      <c r="BH127" s="221">
        <f>IF(N127="zníž. prenesená",J127,0)</f>
        <v>0</v>
      </c>
      <c r="BI127" s="221">
        <f>IF(N127="nulová",J127,0)</f>
        <v>0</v>
      </c>
      <c r="BJ127" s="14" t="s">
        <v>118</v>
      </c>
      <c r="BK127" s="222">
        <f>ROUND(I127*H127,3)</f>
        <v>0</v>
      </c>
      <c r="BL127" s="14" t="s">
        <v>117</v>
      </c>
      <c r="BM127" s="220" t="s">
        <v>129</v>
      </c>
    </row>
    <row r="128" s="2" customFormat="1" ht="14.4" customHeight="1">
      <c r="A128" s="35"/>
      <c r="B128" s="36"/>
      <c r="C128" s="209" t="s">
        <v>130</v>
      </c>
      <c r="D128" s="209" t="s">
        <v>113</v>
      </c>
      <c r="E128" s="210" t="s">
        <v>131</v>
      </c>
      <c r="F128" s="211" t="s">
        <v>132</v>
      </c>
      <c r="G128" s="212" t="s">
        <v>116</v>
      </c>
      <c r="H128" s="213">
        <v>24.600000000000001</v>
      </c>
      <c r="I128" s="213"/>
      <c r="J128" s="214">
        <f>ROUND(I128*H128,3)</f>
        <v>0</v>
      </c>
      <c r="K128" s="215"/>
      <c r="L128" s="41"/>
      <c r="M128" s="216" t="s">
        <v>1</v>
      </c>
      <c r="N128" s="217" t="s">
        <v>41</v>
      </c>
      <c r="O128" s="88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0" t="s">
        <v>117</v>
      </c>
      <c r="AT128" s="220" t="s">
        <v>113</v>
      </c>
      <c r="AU128" s="220" t="s">
        <v>118</v>
      </c>
      <c r="AY128" s="14" t="s">
        <v>111</v>
      </c>
      <c r="BE128" s="221">
        <f>IF(N128="základná",J128,0)</f>
        <v>0</v>
      </c>
      <c r="BF128" s="221">
        <f>IF(N128="znížená",J128,0)</f>
        <v>0</v>
      </c>
      <c r="BG128" s="221">
        <f>IF(N128="zákl. prenesená",J128,0)</f>
        <v>0</v>
      </c>
      <c r="BH128" s="221">
        <f>IF(N128="zníž. prenesená",J128,0)</f>
        <v>0</v>
      </c>
      <c r="BI128" s="221">
        <f>IF(N128="nulová",J128,0)</f>
        <v>0</v>
      </c>
      <c r="BJ128" s="14" t="s">
        <v>118</v>
      </c>
      <c r="BK128" s="222">
        <f>ROUND(I128*H128,3)</f>
        <v>0</v>
      </c>
      <c r="BL128" s="14" t="s">
        <v>117</v>
      </c>
      <c r="BM128" s="220" t="s">
        <v>133</v>
      </c>
    </row>
    <row r="129" s="12" customFormat="1" ht="22.8" customHeight="1">
      <c r="A129" s="12"/>
      <c r="B129" s="193"/>
      <c r="C129" s="194"/>
      <c r="D129" s="195" t="s">
        <v>74</v>
      </c>
      <c r="E129" s="207" t="s">
        <v>134</v>
      </c>
      <c r="F129" s="207" t="s">
        <v>135</v>
      </c>
      <c r="G129" s="194"/>
      <c r="H129" s="194"/>
      <c r="I129" s="197"/>
      <c r="J129" s="208">
        <f>BK129</f>
        <v>0</v>
      </c>
      <c r="K129" s="194"/>
      <c r="L129" s="199"/>
      <c r="M129" s="200"/>
      <c r="N129" s="201"/>
      <c r="O129" s="201"/>
      <c r="P129" s="202">
        <f>SUM(P130:P131)</f>
        <v>0</v>
      </c>
      <c r="Q129" s="201"/>
      <c r="R129" s="202">
        <f>SUM(R130:R131)</f>
        <v>2.4794999999999998</v>
      </c>
      <c r="S129" s="201"/>
      <c r="T129" s="20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4" t="s">
        <v>80</v>
      </c>
      <c r="AT129" s="205" t="s">
        <v>74</v>
      </c>
      <c r="AU129" s="205" t="s">
        <v>80</v>
      </c>
      <c r="AY129" s="204" t="s">
        <v>111</v>
      </c>
      <c r="BK129" s="206">
        <f>SUM(BK130:BK131)</f>
        <v>0</v>
      </c>
    </row>
    <row r="130" s="2" customFormat="1" ht="24.15" customHeight="1">
      <c r="A130" s="35"/>
      <c r="B130" s="36"/>
      <c r="C130" s="209" t="s">
        <v>136</v>
      </c>
      <c r="D130" s="209" t="s">
        <v>113</v>
      </c>
      <c r="E130" s="210" t="s">
        <v>137</v>
      </c>
      <c r="F130" s="211" t="s">
        <v>138</v>
      </c>
      <c r="G130" s="212" t="s">
        <v>116</v>
      </c>
      <c r="H130" s="213">
        <v>855</v>
      </c>
      <c r="I130" s="213"/>
      <c r="J130" s="214">
        <f>ROUND(I130*H130,3)</f>
        <v>0</v>
      </c>
      <c r="K130" s="215"/>
      <c r="L130" s="41"/>
      <c r="M130" s="216" t="s">
        <v>1</v>
      </c>
      <c r="N130" s="217" t="s">
        <v>41</v>
      </c>
      <c r="O130" s="88"/>
      <c r="P130" s="218">
        <f>O130*H130</f>
        <v>0</v>
      </c>
      <c r="Q130" s="218">
        <v>0.0011000000000000001</v>
      </c>
      <c r="R130" s="218">
        <f>Q130*H130</f>
        <v>0.9405</v>
      </c>
      <c r="S130" s="218">
        <v>0</v>
      </c>
      <c r="T130" s="21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0" t="s">
        <v>117</v>
      </c>
      <c r="AT130" s="220" t="s">
        <v>113</v>
      </c>
      <c r="AU130" s="220" t="s">
        <v>118</v>
      </c>
      <c r="AY130" s="14" t="s">
        <v>111</v>
      </c>
      <c r="BE130" s="221">
        <f>IF(N130="základná",J130,0)</f>
        <v>0</v>
      </c>
      <c r="BF130" s="221">
        <f>IF(N130="znížená",J130,0)</f>
        <v>0</v>
      </c>
      <c r="BG130" s="221">
        <f>IF(N130="zákl. prenesená",J130,0)</f>
        <v>0</v>
      </c>
      <c r="BH130" s="221">
        <f>IF(N130="zníž. prenesená",J130,0)</f>
        <v>0</v>
      </c>
      <c r="BI130" s="221">
        <f>IF(N130="nulová",J130,0)</f>
        <v>0</v>
      </c>
      <c r="BJ130" s="14" t="s">
        <v>118</v>
      </c>
      <c r="BK130" s="222">
        <f>ROUND(I130*H130,3)</f>
        <v>0</v>
      </c>
      <c r="BL130" s="14" t="s">
        <v>117</v>
      </c>
      <c r="BM130" s="220" t="s">
        <v>139</v>
      </c>
    </row>
    <row r="131" s="2" customFormat="1" ht="14.4" customHeight="1">
      <c r="A131" s="35"/>
      <c r="B131" s="36"/>
      <c r="C131" s="209" t="s">
        <v>140</v>
      </c>
      <c r="D131" s="209" t="s">
        <v>113</v>
      </c>
      <c r="E131" s="210" t="s">
        <v>141</v>
      </c>
      <c r="F131" s="211" t="s">
        <v>142</v>
      </c>
      <c r="G131" s="212" t="s">
        <v>116</v>
      </c>
      <c r="H131" s="213">
        <v>855</v>
      </c>
      <c r="I131" s="213"/>
      <c r="J131" s="214">
        <f>ROUND(I131*H131,3)</f>
        <v>0</v>
      </c>
      <c r="K131" s="215"/>
      <c r="L131" s="41"/>
      <c r="M131" s="216" t="s">
        <v>1</v>
      </c>
      <c r="N131" s="217" t="s">
        <v>41</v>
      </c>
      <c r="O131" s="88"/>
      <c r="P131" s="218">
        <f>O131*H131</f>
        <v>0</v>
      </c>
      <c r="Q131" s="218">
        <v>0.0018</v>
      </c>
      <c r="R131" s="218">
        <f>Q131*H131</f>
        <v>1.5389999999999999</v>
      </c>
      <c r="S131" s="218">
        <v>0</v>
      </c>
      <c r="T131" s="21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0" t="s">
        <v>117</v>
      </c>
      <c r="AT131" s="220" t="s">
        <v>113</v>
      </c>
      <c r="AU131" s="220" t="s">
        <v>118</v>
      </c>
      <c r="AY131" s="14" t="s">
        <v>111</v>
      </c>
      <c r="BE131" s="221">
        <f>IF(N131="základná",J131,0)</f>
        <v>0</v>
      </c>
      <c r="BF131" s="221">
        <f>IF(N131="znížená",J131,0)</f>
        <v>0</v>
      </c>
      <c r="BG131" s="221">
        <f>IF(N131="zákl. prenesená",J131,0)</f>
        <v>0</v>
      </c>
      <c r="BH131" s="221">
        <f>IF(N131="zníž. prenesená",J131,0)</f>
        <v>0</v>
      </c>
      <c r="BI131" s="221">
        <f>IF(N131="nulová",J131,0)</f>
        <v>0</v>
      </c>
      <c r="BJ131" s="14" t="s">
        <v>118</v>
      </c>
      <c r="BK131" s="222">
        <f>ROUND(I131*H131,3)</f>
        <v>0</v>
      </c>
      <c r="BL131" s="14" t="s">
        <v>117</v>
      </c>
      <c r="BM131" s="220" t="s">
        <v>143</v>
      </c>
    </row>
    <row r="132" s="12" customFormat="1" ht="22.8" customHeight="1">
      <c r="A132" s="12"/>
      <c r="B132" s="193"/>
      <c r="C132" s="194"/>
      <c r="D132" s="195" t="s">
        <v>74</v>
      </c>
      <c r="E132" s="207" t="s">
        <v>144</v>
      </c>
      <c r="F132" s="207" t="s">
        <v>145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SUM(P133:P144)</f>
        <v>0</v>
      </c>
      <c r="Q132" s="201"/>
      <c r="R132" s="202">
        <f>SUM(R133:R144)</f>
        <v>0.081469999999999973</v>
      </c>
      <c r="S132" s="201"/>
      <c r="T132" s="203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4" t="s">
        <v>80</v>
      </c>
      <c r="AT132" s="205" t="s">
        <v>74</v>
      </c>
      <c r="AU132" s="205" t="s">
        <v>80</v>
      </c>
      <c r="AY132" s="204" t="s">
        <v>111</v>
      </c>
      <c r="BK132" s="206">
        <f>SUM(BK133:BK144)</f>
        <v>0</v>
      </c>
    </row>
    <row r="133" s="2" customFormat="1" ht="24.15" customHeight="1">
      <c r="A133" s="35"/>
      <c r="B133" s="36"/>
      <c r="C133" s="209" t="s">
        <v>146</v>
      </c>
      <c r="D133" s="209" t="s">
        <v>113</v>
      </c>
      <c r="E133" s="210" t="s">
        <v>147</v>
      </c>
      <c r="F133" s="211" t="s">
        <v>148</v>
      </c>
      <c r="G133" s="212" t="s">
        <v>116</v>
      </c>
      <c r="H133" s="213">
        <v>855</v>
      </c>
      <c r="I133" s="213"/>
      <c r="J133" s="214">
        <f>ROUND(I133*H133,3)</f>
        <v>0</v>
      </c>
      <c r="K133" s="215"/>
      <c r="L133" s="41"/>
      <c r="M133" s="216" t="s">
        <v>1</v>
      </c>
      <c r="N133" s="217" t="s">
        <v>41</v>
      </c>
      <c r="O133" s="88"/>
      <c r="P133" s="218">
        <f>O133*H133</f>
        <v>0</v>
      </c>
      <c r="Q133" s="218">
        <v>3.0000000000000001E-05</v>
      </c>
      <c r="R133" s="218">
        <f>Q133*H133</f>
        <v>0.025649999999999999</v>
      </c>
      <c r="S133" s="218">
        <v>0</v>
      </c>
      <c r="T133" s="21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0" t="s">
        <v>117</v>
      </c>
      <c r="AT133" s="220" t="s">
        <v>113</v>
      </c>
      <c r="AU133" s="220" t="s">
        <v>118</v>
      </c>
      <c r="AY133" s="14" t="s">
        <v>111</v>
      </c>
      <c r="BE133" s="221">
        <f>IF(N133="základná",J133,0)</f>
        <v>0</v>
      </c>
      <c r="BF133" s="221">
        <f>IF(N133="znížená",J133,0)</f>
        <v>0</v>
      </c>
      <c r="BG133" s="221">
        <f>IF(N133="zákl. prenesená",J133,0)</f>
        <v>0</v>
      </c>
      <c r="BH133" s="221">
        <f>IF(N133="zníž. prenesená",J133,0)</f>
        <v>0</v>
      </c>
      <c r="BI133" s="221">
        <f>IF(N133="nulová",J133,0)</f>
        <v>0</v>
      </c>
      <c r="BJ133" s="14" t="s">
        <v>118</v>
      </c>
      <c r="BK133" s="222">
        <f>ROUND(I133*H133,3)</f>
        <v>0</v>
      </c>
      <c r="BL133" s="14" t="s">
        <v>117</v>
      </c>
      <c r="BM133" s="220" t="s">
        <v>149</v>
      </c>
    </row>
    <row r="134" s="2" customFormat="1" ht="14.4" customHeight="1">
      <c r="A134" s="35"/>
      <c r="B134" s="36"/>
      <c r="C134" s="209" t="s">
        <v>150</v>
      </c>
      <c r="D134" s="209" t="s">
        <v>113</v>
      </c>
      <c r="E134" s="210" t="s">
        <v>151</v>
      </c>
      <c r="F134" s="211" t="s">
        <v>152</v>
      </c>
      <c r="G134" s="212" t="s">
        <v>153</v>
      </c>
      <c r="H134" s="213">
        <v>22.988</v>
      </c>
      <c r="I134" s="213"/>
      <c r="J134" s="214">
        <f>ROUND(I134*H134,3)</f>
        <v>0</v>
      </c>
      <c r="K134" s="215"/>
      <c r="L134" s="41"/>
      <c r="M134" s="216" t="s">
        <v>1</v>
      </c>
      <c r="N134" s="217" t="s">
        <v>41</v>
      </c>
      <c r="O134" s="88"/>
      <c r="P134" s="218">
        <f>O134*H134</f>
        <v>0</v>
      </c>
      <c r="Q134" s="218">
        <v>9.0046981033582696E-05</v>
      </c>
      <c r="R134" s="218">
        <f>Q134*H134</f>
        <v>0.0020699999999999989</v>
      </c>
      <c r="S134" s="218">
        <v>0</v>
      </c>
      <c r="T134" s="21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0" t="s">
        <v>117</v>
      </c>
      <c r="AT134" s="220" t="s">
        <v>113</v>
      </c>
      <c r="AU134" s="220" t="s">
        <v>118</v>
      </c>
      <c r="AY134" s="14" t="s">
        <v>111</v>
      </c>
      <c r="BE134" s="221">
        <f>IF(N134="základná",J134,0)</f>
        <v>0</v>
      </c>
      <c r="BF134" s="221">
        <f>IF(N134="znížená",J134,0)</f>
        <v>0</v>
      </c>
      <c r="BG134" s="221">
        <f>IF(N134="zákl. prenesená",J134,0)</f>
        <v>0</v>
      </c>
      <c r="BH134" s="221">
        <f>IF(N134="zníž. prenesená",J134,0)</f>
        <v>0</v>
      </c>
      <c r="BI134" s="221">
        <f>IF(N134="nulová",J134,0)</f>
        <v>0</v>
      </c>
      <c r="BJ134" s="14" t="s">
        <v>118</v>
      </c>
      <c r="BK134" s="222">
        <f>ROUND(I134*H134,3)</f>
        <v>0</v>
      </c>
      <c r="BL134" s="14" t="s">
        <v>117</v>
      </c>
      <c r="BM134" s="220" t="s">
        <v>154</v>
      </c>
    </row>
    <row r="135" s="2" customFormat="1" ht="14.4" customHeight="1">
      <c r="A135" s="35"/>
      <c r="B135" s="36"/>
      <c r="C135" s="209" t="s">
        <v>155</v>
      </c>
      <c r="D135" s="209" t="s">
        <v>113</v>
      </c>
      <c r="E135" s="210" t="s">
        <v>156</v>
      </c>
      <c r="F135" s="211" t="s">
        <v>157</v>
      </c>
      <c r="G135" s="212" t="s">
        <v>153</v>
      </c>
      <c r="H135" s="213">
        <v>218.74000000000001</v>
      </c>
      <c r="I135" s="213"/>
      <c r="J135" s="214">
        <f>ROUND(I135*H135,3)</f>
        <v>0</v>
      </c>
      <c r="K135" s="215"/>
      <c r="L135" s="41"/>
      <c r="M135" s="216" t="s">
        <v>1</v>
      </c>
      <c r="N135" s="217" t="s">
        <v>41</v>
      </c>
      <c r="O135" s="88"/>
      <c r="P135" s="218">
        <f>O135*H135</f>
        <v>0</v>
      </c>
      <c r="Q135" s="218">
        <v>9.0015543567705899E-05</v>
      </c>
      <c r="R135" s="218">
        <f>Q135*H135</f>
        <v>0.019689999999999989</v>
      </c>
      <c r="S135" s="218">
        <v>0</v>
      </c>
      <c r="T135" s="21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0" t="s">
        <v>117</v>
      </c>
      <c r="AT135" s="220" t="s">
        <v>113</v>
      </c>
      <c r="AU135" s="220" t="s">
        <v>118</v>
      </c>
      <c r="AY135" s="14" t="s">
        <v>111</v>
      </c>
      <c r="BE135" s="221">
        <f>IF(N135="základná",J135,0)</f>
        <v>0</v>
      </c>
      <c r="BF135" s="221">
        <f>IF(N135="znížená",J135,0)</f>
        <v>0</v>
      </c>
      <c r="BG135" s="221">
        <f>IF(N135="zákl. prenesená",J135,0)</f>
        <v>0</v>
      </c>
      <c r="BH135" s="221">
        <f>IF(N135="zníž. prenesená",J135,0)</f>
        <v>0</v>
      </c>
      <c r="BI135" s="221">
        <f>IF(N135="nulová",J135,0)</f>
        <v>0</v>
      </c>
      <c r="BJ135" s="14" t="s">
        <v>118</v>
      </c>
      <c r="BK135" s="222">
        <f>ROUND(I135*H135,3)</f>
        <v>0</v>
      </c>
      <c r="BL135" s="14" t="s">
        <v>117</v>
      </c>
      <c r="BM135" s="220" t="s">
        <v>158</v>
      </c>
    </row>
    <row r="136" s="2" customFormat="1" ht="14.4" customHeight="1">
      <c r="A136" s="35"/>
      <c r="B136" s="36"/>
      <c r="C136" s="209" t="s">
        <v>159</v>
      </c>
      <c r="D136" s="209" t="s">
        <v>113</v>
      </c>
      <c r="E136" s="210" t="s">
        <v>160</v>
      </c>
      <c r="F136" s="211" t="s">
        <v>161</v>
      </c>
      <c r="G136" s="212" t="s">
        <v>153</v>
      </c>
      <c r="H136" s="213">
        <v>296.87</v>
      </c>
      <c r="I136" s="213"/>
      <c r="J136" s="214">
        <f>ROUND(I136*H136,3)</f>
        <v>0</v>
      </c>
      <c r="K136" s="215"/>
      <c r="L136" s="41"/>
      <c r="M136" s="216" t="s">
        <v>1</v>
      </c>
      <c r="N136" s="217" t="s">
        <v>41</v>
      </c>
      <c r="O136" s="88"/>
      <c r="P136" s="218">
        <f>O136*H136</f>
        <v>0</v>
      </c>
      <c r="Q136" s="218">
        <v>9.0005726412234295E-05</v>
      </c>
      <c r="R136" s="218">
        <f>Q136*H136</f>
        <v>0.026719999999999997</v>
      </c>
      <c r="S136" s="218">
        <v>0</v>
      </c>
      <c r="T136" s="21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0" t="s">
        <v>117</v>
      </c>
      <c r="AT136" s="220" t="s">
        <v>113</v>
      </c>
      <c r="AU136" s="220" t="s">
        <v>118</v>
      </c>
      <c r="AY136" s="14" t="s">
        <v>111</v>
      </c>
      <c r="BE136" s="221">
        <f>IF(N136="základná",J136,0)</f>
        <v>0</v>
      </c>
      <c r="BF136" s="221">
        <f>IF(N136="znížená",J136,0)</f>
        <v>0</v>
      </c>
      <c r="BG136" s="221">
        <f>IF(N136="zákl. prenesená",J136,0)</f>
        <v>0</v>
      </c>
      <c r="BH136" s="221">
        <f>IF(N136="zníž. prenesená",J136,0)</f>
        <v>0</v>
      </c>
      <c r="BI136" s="221">
        <f>IF(N136="nulová",J136,0)</f>
        <v>0</v>
      </c>
      <c r="BJ136" s="14" t="s">
        <v>118</v>
      </c>
      <c r="BK136" s="222">
        <f>ROUND(I136*H136,3)</f>
        <v>0</v>
      </c>
      <c r="BL136" s="14" t="s">
        <v>117</v>
      </c>
      <c r="BM136" s="220" t="s">
        <v>162</v>
      </c>
    </row>
    <row r="137" s="2" customFormat="1" ht="14.4" customHeight="1">
      <c r="A137" s="35"/>
      <c r="B137" s="36"/>
      <c r="C137" s="209" t="s">
        <v>163</v>
      </c>
      <c r="D137" s="209" t="s">
        <v>113</v>
      </c>
      <c r="E137" s="210" t="s">
        <v>164</v>
      </c>
      <c r="F137" s="211" t="s">
        <v>165</v>
      </c>
      <c r="G137" s="212" t="s">
        <v>153</v>
      </c>
      <c r="H137" s="213">
        <v>81.5</v>
      </c>
      <c r="I137" s="213"/>
      <c r="J137" s="214">
        <f>ROUND(I137*H137,3)</f>
        <v>0</v>
      </c>
      <c r="K137" s="215"/>
      <c r="L137" s="41"/>
      <c r="M137" s="216" t="s">
        <v>1</v>
      </c>
      <c r="N137" s="217" t="s">
        <v>41</v>
      </c>
      <c r="O137" s="88"/>
      <c r="P137" s="218">
        <f>O137*H137</f>
        <v>0</v>
      </c>
      <c r="Q137" s="218">
        <v>9.0061349693251505E-05</v>
      </c>
      <c r="R137" s="218">
        <f>Q137*H137</f>
        <v>0.0073399999999999976</v>
      </c>
      <c r="S137" s="218">
        <v>0</v>
      </c>
      <c r="T137" s="21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0" t="s">
        <v>117</v>
      </c>
      <c r="AT137" s="220" t="s">
        <v>113</v>
      </c>
      <c r="AU137" s="220" t="s">
        <v>118</v>
      </c>
      <c r="AY137" s="14" t="s">
        <v>111</v>
      </c>
      <c r="BE137" s="221">
        <f>IF(N137="základná",J137,0)</f>
        <v>0</v>
      </c>
      <c r="BF137" s="221">
        <f>IF(N137="znížená",J137,0)</f>
        <v>0</v>
      </c>
      <c r="BG137" s="221">
        <f>IF(N137="zákl. prenesená",J137,0)</f>
        <v>0</v>
      </c>
      <c r="BH137" s="221">
        <f>IF(N137="zníž. prenesená",J137,0)</f>
        <v>0</v>
      </c>
      <c r="BI137" s="221">
        <f>IF(N137="nulová",J137,0)</f>
        <v>0</v>
      </c>
      <c r="BJ137" s="14" t="s">
        <v>118</v>
      </c>
      <c r="BK137" s="222">
        <f>ROUND(I137*H137,3)</f>
        <v>0</v>
      </c>
      <c r="BL137" s="14" t="s">
        <v>117</v>
      </c>
      <c r="BM137" s="220" t="s">
        <v>166</v>
      </c>
    </row>
    <row r="138" s="2" customFormat="1" ht="24.15" customHeight="1">
      <c r="A138" s="35"/>
      <c r="B138" s="36"/>
      <c r="C138" s="209" t="s">
        <v>167</v>
      </c>
      <c r="D138" s="209" t="s">
        <v>113</v>
      </c>
      <c r="E138" s="210" t="s">
        <v>168</v>
      </c>
      <c r="F138" s="211" t="s">
        <v>169</v>
      </c>
      <c r="G138" s="212" t="s">
        <v>124</v>
      </c>
      <c r="H138" s="213">
        <v>15.164</v>
      </c>
      <c r="I138" s="213"/>
      <c r="J138" s="214">
        <f>ROUND(I138*H138,3)</f>
        <v>0</v>
      </c>
      <c r="K138" s="215"/>
      <c r="L138" s="41"/>
      <c r="M138" s="216" t="s">
        <v>1</v>
      </c>
      <c r="N138" s="217" t="s">
        <v>41</v>
      </c>
      <c r="O138" s="88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0" t="s">
        <v>117</v>
      </c>
      <c r="AT138" s="220" t="s">
        <v>113</v>
      </c>
      <c r="AU138" s="220" t="s">
        <v>118</v>
      </c>
      <c r="AY138" s="14" t="s">
        <v>111</v>
      </c>
      <c r="BE138" s="221">
        <f>IF(N138="základná",J138,0)</f>
        <v>0</v>
      </c>
      <c r="BF138" s="221">
        <f>IF(N138="znížená",J138,0)</f>
        <v>0</v>
      </c>
      <c r="BG138" s="221">
        <f>IF(N138="zákl. prenesená",J138,0)</f>
        <v>0</v>
      </c>
      <c r="BH138" s="221">
        <f>IF(N138="zníž. prenesená",J138,0)</f>
        <v>0</v>
      </c>
      <c r="BI138" s="221">
        <f>IF(N138="nulová",J138,0)</f>
        <v>0</v>
      </c>
      <c r="BJ138" s="14" t="s">
        <v>118</v>
      </c>
      <c r="BK138" s="222">
        <f>ROUND(I138*H138,3)</f>
        <v>0</v>
      </c>
      <c r="BL138" s="14" t="s">
        <v>117</v>
      </c>
      <c r="BM138" s="220" t="s">
        <v>170</v>
      </c>
    </row>
    <row r="139" s="2" customFormat="1" ht="24.15" customHeight="1">
      <c r="A139" s="35"/>
      <c r="B139" s="36"/>
      <c r="C139" s="209" t="s">
        <v>171</v>
      </c>
      <c r="D139" s="209" t="s">
        <v>113</v>
      </c>
      <c r="E139" s="210" t="s">
        <v>172</v>
      </c>
      <c r="F139" s="211" t="s">
        <v>173</v>
      </c>
      <c r="G139" s="212" t="s">
        <v>124</v>
      </c>
      <c r="H139" s="213">
        <v>73.052999999999997</v>
      </c>
      <c r="I139" s="213"/>
      <c r="J139" s="214">
        <f>ROUND(I139*H139,3)</f>
        <v>0</v>
      </c>
      <c r="K139" s="215"/>
      <c r="L139" s="41"/>
      <c r="M139" s="216" t="s">
        <v>1</v>
      </c>
      <c r="N139" s="217" t="s">
        <v>41</v>
      </c>
      <c r="O139" s="88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0" t="s">
        <v>117</v>
      </c>
      <c r="AT139" s="220" t="s">
        <v>113</v>
      </c>
      <c r="AU139" s="220" t="s">
        <v>118</v>
      </c>
      <c r="AY139" s="14" t="s">
        <v>111</v>
      </c>
      <c r="BE139" s="221">
        <f>IF(N139="základná",J139,0)</f>
        <v>0</v>
      </c>
      <c r="BF139" s="221">
        <f>IF(N139="znížená",J139,0)</f>
        <v>0</v>
      </c>
      <c r="BG139" s="221">
        <f>IF(N139="zákl. prenesená",J139,0)</f>
        <v>0</v>
      </c>
      <c r="BH139" s="221">
        <f>IF(N139="zníž. prenesená",J139,0)</f>
        <v>0</v>
      </c>
      <c r="BI139" s="221">
        <f>IF(N139="nulová",J139,0)</f>
        <v>0</v>
      </c>
      <c r="BJ139" s="14" t="s">
        <v>118</v>
      </c>
      <c r="BK139" s="222">
        <f>ROUND(I139*H139,3)</f>
        <v>0</v>
      </c>
      <c r="BL139" s="14" t="s">
        <v>117</v>
      </c>
      <c r="BM139" s="220" t="s">
        <v>174</v>
      </c>
    </row>
    <row r="140" s="2" customFormat="1" ht="14.4" customHeight="1">
      <c r="A140" s="35"/>
      <c r="B140" s="36"/>
      <c r="C140" s="209" t="s">
        <v>175</v>
      </c>
      <c r="D140" s="209" t="s">
        <v>113</v>
      </c>
      <c r="E140" s="210" t="s">
        <v>176</v>
      </c>
      <c r="F140" s="211" t="s">
        <v>177</v>
      </c>
      <c r="G140" s="212" t="s">
        <v>178</v>
      </c>
      <c r="H140" s="213">
        <v>6.992</v>
      </c>
      <c r="I140" s="213"/>
      <c r="J140" s="214">
        <f>ROUND(I140*H140,3)</f>
        <v>0</v>
      </c>
      <c r="K140" s="215"/>
      <c r="L140" s="41"/>
      <c r="M140" s="216" t="s">
        <v>1</v>
      </c>
      <c r="N140" s="217" t="s">
        <v>41</v>
      </c>
      <c r="O140" s="88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0" t="s">
        <v>117</v>
      </c>
      <c r="AT140" s="220" t="s">
        <v>113</v>
      </c>
      <c r="AU140" s="220" t="s">
        <v>118</v>
      </c>
      <c r="AY140" s="14" t="s">
        <v>111</v>
      </c>
      <c r="BE140" s="221">
        <f>IF(N140="základná",J140,0)</f>
        <v>0</v>
      </c>
      <c r="BF140" s="221">
        <f>IF(N140="znížená",J140,0)</f>
        <v>0</v>
      </c>
      <c r="BG140" s="221">
        <f>IF(N140="zákl. prenesená",J140,0)</f>
        <v>0</v>
      </c>
      <c r="BH140" s="221">
        <f>IF(N140="zníž. prenesená",J140,0)</f>
        <v>0</v>
      </c>
      <c r="BI140" s="221">
        <f>IF(N140="nulová",J140,0)</f>
        <v>0</v>
      </c>
      <c r="BJ140" s="14" t="s">
        <v>118</v>
      </c>
      <c r="BK140" s="222">
        <f>ROUND(I140*H140,3)</f>
        <v>0</v>
      </c>
      <c r="BL140" s="14" t="s">
        <v>117</v>
      </c>
      <c r="BM140" s="220" t="s">
        <v>179</v>
      </c>
    </row>
    <row r="141" s="2" customFormat="1" ht="24.15" customHeight="1">
      <c r="A141" s="35"/>
      <c r="B141" s="36"/>
      <c r="C141" s="209" t="s">
        <v>180</v>
      </c>
      <c r="D141" s="209" t="s">
        <v>113</v>
      </c>
      <c r="E141" s="210" t="s">
        <v>181</v>
      </c>
      <c r="F141" s="211" t="s">
        <v>182</v>
      </c>
      <c r="G141" s="212" t="s">
        <v>178</v>
      </c>
      <c r="H141" s="213">
        <v>6188</v>
      </c>
      <c r="I141" s="213"/>
      <c r="J141" s="214">
        <f>ROUND(I141*H141,3)</f>
        <v>0</v>
      </c>
      <c r="K141" s="215"/>
      <c r="L141" s="41"/>
      <c r="M141" s="216" t="s">
        <v>1</v>
      </c>
      <c r="N141" s="217" t="s">
        <v>41</v>
      </c>
      <c r="O141" s="88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0" t="s">
        <v>117</v>
      </c>
      <c r="AT141" s="220" t="s">
        <v>113</v>
      </c>
      <c r="AU141" s="220" t="s">
        <v>118</v>
      </c>
      <c r="AY141" s="14" t="s">
        <v>111</v>
      </c>
      <c r="BE141" s="221">
        <f>IF(N141="základná",J141,0)</f>
        <v>0</v>
      </c>
      <c r="BF141" s="221">
        <f>IF(N141="znížená",J141,0)</f>
        <v>0</v>
      </c>
      <c r="BG141" s="221">
        <f>IF(N141="zákl. prenesená",J141,0)</f>
        <v>0</v>
      </c>
      <c r="BH141" s="221">
        <f>IF(N141="zníž. prenesená",J141,0)</f>
        <v>0</v>
      </c>
      <c r="BI141" s="221">
        <f>IF(N141="nulová",J141,0)</f>
        <v>0</v>
      </c>
      <c r="BJ141" s="14" t="s">
        <v>118</v>
      </c>
      <c r="BK141" s="222">
        <f>ROUND(I141*H141,3)</f>
        <v>0</v>
      </c>
      <c r="BL141" s="14" t="s">
        <v>117</v>
      </c>
      <c r="BM141" s="220" t="s">
        <v>183</v>
      </c>
    </row>
    <row r="142" s="2" customFormat="1" ht="14.4" customHeight="1">
      <c r="A142" s="35"/>
      <c r="B142" s="36"/>
      <c r="C142" s="209" t="s">
        <v>184</v>
      </c>
      <c r="D142" s="209" t="s">
        <v>113</v>
      </c>
      <c r="E142" s="210" t="s">
        <v>185</v>
      </c>
      <c r="F142" s="211" t="s">
        <v>186</v>
      </c>
      <c r="G142" s="212" t="s">
        <v>178</v>
      </c>
      <c r="H142" s="213">
        <v>309.39999999999998</v>
      </c>
      <c r="I142" s="213"/>
      <c r="J142" s="214">
        <f>ROUND(I142*H142,3)</f>
        <v>0</v>
      </c>
      <c r="K142" s="215"/>
      <c r="L142" s="41"/>
      <c r="M142" s="216" t="s">
        <v>1</v>
      </c>
      <c r="N142" s="217" t="s">
        <v>41</v>
      </c>
      <c r="O142" s="88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0" t="s">
        <v>117</v>
      </c>
      <c r="AT142" s="220" t="s">
        <v>113</v>
      </c>
      <c r="AU142" s="220" t="s">
        <v>118</v>
      </c>
      <c r="AY142" s="14" t="s">
        <v>111</v>
      </c>
      <c r="BE142" s="221">
        <f>IF(N142="základná",J142,0)</f>
        <v>0</v>
      </c>
      <c r="BF142" s="221">
        <f>IF(N142="znížená",J142,0)</f>
        <v>0</v>
      </c>
      <c r="BG142" s="221">
        <f>IF(N142="zákl. prenesená",J142,0)</f>
        <v>0</v>
      </c>
      <c r="BH142" s="221">
        <f>IF(N142="zníž. prenesená",J142,0)</f>
        <v>0</v>
      </c>
      <c r="BI142" s="221">
        <f>IF(N142="nulová",J142,0)</f>
        <v>0</v>
      </c>
      <c r="BJ142" s="14" t="s">
        <v>118</v>
      </c>
      <c r="BK142" s="222">
        <f>ROUND(I142*H142,3)</f>
        <v>0</v>
      </c>
      <c r="BL142" s="14" t="s">
        <v>117</v>
      </c>
      <c r="BM142" s="220" t="s">
        <v>187</v>
      </c>
    </row>
    <row r="143" s="2" customFormat="1" ht="24.15" customHeight="1">
      <c r="A143" s="35"/>
      <c r="B143" s="36"/>
      <c r="C143" s="209" t="s">
        <v>188</v>
      </c>
      <c r="D143" s="209" t="s">
        <v>113</v>
      </c>
      <c r="E143" s="210" t="s">
        <v>189</v>
      </c>
      <c r="F143" s="211" t="s">
        <v>190</v>
      </c>
      <c r="G143" s="212" t="s">
        <v>178</v>
      </c>
      <c r="H143" s="213">
        <v>3094</v>
      </c>
      <c r="I143" s="213"/>
      <c r="J143" s="214">
        <f>ROUND(I143*H143,3)</f>
        <v>0</v>
      </c>
      <c r="K143" s="215"/>
      <c r="L143" s="41"/>
      <c r="M143" s="216" t="s">
        <v>1</v>
      </c>
      <c r="N143" s="217" t="s">
        <v>41</v>
      </c>
      <c r="O143" s="88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117</v>
      </c>
      <c r="AT143" s="220" t="s">
        <v>113</v>
      </c>
      <c r="AU143" s="220" t="s">
        <v>118</v>
      </c>
      <c r="AY143" s="14" t="s">
        <v>111</v>
      </c>
      <c r="BE143" s="221">
        <f>IF(N143="základná",J143,0)</f>
        <v>0</v>
      </c>
      <c r="BF143" s="221">
        <f>IF(N143="znížená",J143,0)</f>
        <v>0</v>
      </c>
      <c r="BG143" s="221">
        <f>IF(N143="zákl. prenesená",J143,0)</f>
        <v>0</v>
      </c>
      <c r="BH143" s="221">
        <f>IF(N143="zníž. prenesená",J143,0)</f>
        <v>0</v>
      </c>
      <c r="BI143" s="221">
        <f>IF(N143="nulová",J143,0)</f>
        <v>0</v>
      </c>
      <c r="BJ143" s="14" t="s">
        <v>118</v>
      </c>
      <c r="BK143" s="222">
        <f>ROUND(I143*H143,3)</f>
        <v>0</v>
      </c>
      <c r="BL143" s="14" t="s">
        <v>117</v>
      </c>
      <c r="BM143" s="220" t="s">
        <v>191</v>
      </c>
    </row>
    <row r="144" s="2" customFormat="1" ht="24.15" customHeight="1">
      <c r="A144" s="35"/>
      <c r="B144" s="36"/>
      <c r="C144" s="209" t="s">
        <v>192</v>
      </c>
      <c r="D144" s="209" t="s">
        <v>113</v>
      </c>
      <c r="E144" s="210" t="s">
        <v>193</v>
      </c>
      <c r="F144" s="211" t="s">
        <v>194</v>
      </c>
      <c r="G144" s="212" t="s">
        <v>178</v>
      </c>
      <c r="H144" s="213">
        <v>309.39999999999998</v>
      </c>
      <c r="I144" s="213"/>
      <c r="J144" s="214">
        <f>ROUND(I144*H144,3)</f>
        <v>0</v>
      </c>
      <c r="K144" s="215"/>
      <c r="L144" s="41"/>
      <c r="M144" s="216" t="s">
        <v>1</v>
      </c>
      <c r="N144" s="217" t="s">
        <v>41</v>
      </c>
      <c r="O144" s="88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0" t="s">
        <v>117</v>
      </c>
      <c r="AT144" s="220" t="s">
        <v>113</v>
      </c>
      <c r="AU144" s="220" t="s">
        <v>118</v>
      </c>
      <c r="AY144" s="14" t="s">
        <v>111</v>
      </c>
      <c r="BE144" s="221">
        <f>IF(N144="základná",J144,0)</f>
        <v>0</v>
      </c>
      <c r="BF144" s="221">
        <f>IF(N144="znížená",J144,0)</f>
        <v>0</v>
      </c>
      <c r="BG144" s="221">
        <f>IF(N144="zákl. prenesená",J144,0)</f>
        <v>0</v>
      </c>
      <c r="BH144" s="221">
        <f>IF(N144="zníž. prenesená",J144,0)</f>
        <v>0</v>
      </c>
      <c r="BI144" s="221">
        <f>IF(N144="nulová",J144,0)</f>
        <v>0</v>
      </c>
      <c r="BJ144" s="14" t="s">
        <v>118</v>
      </c>
      <c r="BK144" s="222">
        <f>ROUND(I144*H144,3)</f>
        <v>0</v>
      </c>
      <c r="BL144" s="14" t="s">
        <v>117</v>
      </c>
      <c r="BM144" s="220" t="s">
        <v>195</v>
      </c>
    </row>
    <row r="145" s="12" customFormat="1" ht="22.8" customHeight="1">
      <c r="A145" s="12"/>
      <c r="B145" s="193"/>
      <c r="C145" s="194"/>
      <c r="D145" s="195" t="s">
        <v>74</v>
      </c>
      <c r="E145" s="207" t="s">
        <v>121</v>
      </c>
      <c r="F145" s="207" t="s">
        <v>196</v>
      </c>
      <c r="G145" s="194"/>
      <c r="H145" s="194"/>
      <c r="I145" s="197"/>
      <c r="J145" s="208">
        <f>BK145</f>
        <v>0</v>
      </c>
      <c r="K145" s="194"/>
      <c r="L145" s="199"/>
      <c r="M145" s="200"/>
      <c r="N145" s="201"/>
      <c r="O145" s="201"/>
      <c r="P145" s="202">
        <f>P146</f>
        <v>0</v>
      </c>
      <c r="Q145" s="201"/>
      <c r="R145" s="202">
        <f>R146</f>
        <v>0</v>
      </c>
      <c r="S145" s="201"/>
      <c r="T145" s="203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4" t="s">
        <v>80</v>
      </c>
      <c r="AT145" s="205" t="s">
        <v>74</v>
      </c>
      <c r="AU145" s="205" t="s">
        <v>80</v>
      </c>
      <c r="AY145" s="204" t="s">
        <v>111</v>
      </c>
      <c r="BK145" s="206">
        <f>BK146</f>
        <v>0</v>
      </c>
    </row>
    <row r="146" s="2" customFormat="1" ht="24.15" customHeight="1">
      <c r="A146" s="35"/>
      <c r="B146" s="36"/>
      <c r="C146" s="209" t="s">
        <v>197</v>
      </c>
      <c r="D146" s="209" t="s">
        <v>113</v>
      </c>
      <c r="E146" s="210" t="s">
        <v>198</v>
      </c>
      <c r="F146" s="211" t="s">
        <v>199</v>
      </c>
      <c r="G146" s="212" t="s">
        <v>178</v>
      </c>
      <c r="H146" s="213">
        <v>6.992</v>
      </c>
      <c r="I146" s="213"/>
      <c r="J146" s="214">
        <f>ROUND(I146*H146,3)</f>
        <v>0</v>
      </c>
      <c r="K146" s="215"/>
      <c r="L146" s="41"/>
      <c r="M146" s="216" t="s">
        <v>1</v>
      </c>
      <c r="N146" s="217" t="s">
        <v>41</v>
      </c>
      <c r="O146" s="88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0" t="s">
        <v>117</v>
      </c>
      <c r="AT146" s="220" t="s">
        <v>113</v>
      </c>
      <c r="AU146" s="220" t="s">
        <v>118</v>
      </c>
      <c r="AY146" s="14" t="s">
        <v>111</v>
      </c>
      <c r="BE146" s="221">
        <f>IF(N146="základná",J146,0)</f>
        <v>0</v>
      </c>
      <c r="BF146" s="221">
        <f>IF(N146="znížená",J146,0)</f>
        <v>0</v>
      </c>
      <c r="BG146" s="221">
        <f>IF(N146="zákl. prenesená",J146,0)</f>
        <v>0</v>
      </c>
      <c r="BH146" s="221">
        <f>IF(N146="zníž. prenesená",J146,0)</f>
        <v>0</v>
      </c>
      <c r="BI146" s="221">
        <f>IF(N146="nulová",J146,0)</f>
        <v>0</v>
      </c>
      <c r="BJ146" s="14" t="s">
        <v>118</v>
      </c>
      <c r="BK146" s="222">
        <f>ROUND(I146*H146,3)</f>
        <v>0</v>
      </c>
      <c r="BL146" s="14" t="s">
        <v>117</v>
      </c>
      <c r="BM146" s="220" t="s">
        <v>200</v>
      </c>
    </row>
    <row r="147" s="12" customFormat="1" ht="25.92" customHeight="1">
      <c r="A147" s="12"/>
      <c r="B147" s="193"/>
      <c r="C147" s="194"/>
      <c r="D147" s="195" t="s">
        <v>74</v>
      </c>
      <c r="E147" s="196" t="s">
        <v>201</v>
      </c>
      <c r="F147" s="196" t="s">
        <v>202</v>
      </c>
      <c r="G147" s="194"/>
      <c r="H147" s="194"/>
      <c r="I147" s="197"/>
      <c r="J147" s="198">
        <f>BK147</f>
        <v>0</v>
      </c>
      <c r="K147" s="194"/>
      <c r="L147" s="199"/>
      <c r="M147" s="200"/>
      <c r="N147" s="201"/>
      <c r="O147" s="201"/>
      <c r="P147" s="202">
        <f>P148+P150</f>
        <v>0</v>
      </c>
      <c r="Q147" s="201"/>
      <c r="R147" s="202">
        <f>R148+R150</f>
        <v>0.026080000000000002</v>
      </c>
      <c r="S147" s="201"/>
      <c r="T147" s="203">
        <f>T148+T150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4" t="s">
        <v>118</v>
      </c>
      <c r="AT147" s="205" t="s">
        <v>74</v>
      </c>
      <c r="AU147" s="205" t="s">
        <v>75</v>
      </c>
      <c r="AY147" s="204" t="s">
        <v>111</v>
      </c>
      <c r="BK147" s="206">
        <f>BK148+BK150</f>
        <v>0</v>
      </c>
    </row>
    <row r="148" s="12" customFormat="1" ht="22.8" customHeight="1">
      <c r="A148" s="12"/>
      <c r="B148" s="193"/>
      <c r="C148" s="194"/>
      <c r="D148" s="195" t="s">
        <v>74</v>
      </c>
      <c r="E148" s="207" t="s">
        <v>203</v>
      </c>
      <c r="F148" s="207" t="s">
        <v>204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P149</f>
        <v>0</v>
      </c>
      <c r="Q148" s="201"/>
      <c r="R148" s="202">
        <f>R149</f>
        <v>0</v>
      </c>
      <c r="S148" s="201"/>
      <c r="T148" s="20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4" t="s">
        <v>80</v>
      </c>
      <c r="AT148" s="205" t="s">
        <v>74</v>
      </c>
      <c r="AU148" s="205" t="s">
        <v>80</v>
      </c>
      <c r="AY148" s="204" t="s">
        <v>111</v>
      </c>
      <c r="BK148" s="206">
        <f>BK149</f>
        <v>0</v>
      </c>
    </row>
    <row r="149" s="2" customFormat="1" ht="37.8" customHeight="1">
      <c r="A149" s="35"/>
      <c r="B149" s="36"/>
      <c r="C149" s="209" t="s">
        <v>205</v>
      </c>
      <c r="D149" s="209" t="s">
        <v>113</v>
      </c>
      <c r="E149" s="210" t="s">
        <v>206</v>
      </c>
      <c r="F149" s="211" t="s">
        <v>207</v>
      </c>
      <c r="G149" s="212" t="s">
        <v>208</v>
      </c>
      <c r="H149" s="213">
        <v>2</v>
      </c>
      <c r="I149" s="213"/>
      <c r="J149" s="214">
        <f>ROUND(I149*H149,3)</f>
        <v>0</v>
      </c>
      <c r="K149" s="215"/>
      <c r="L149" s="41"/>
      <c r="M149" s="216" t="s">
        <v>1</v>
      </c>
      <c r="N149" s="217" t="s">
        <v>41</v>
      </c>
      <c r="O149" s="88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0" t="s">
        <v>117</v>
      </c>
      <c r="AT149" s="220" t="s">
        <v>113</v>
      </c>
      <c r="AU149" s="220" t="s">
        <v>118</v>
      </c>
      <c r="AY149" s="14" t="s">
        <v>111</v>
      </c>
      <c r="BE149" s="221">
        <f>IF(N149="základná",J149,0)</f>
        <v>0</v>
      </c>
      <c r="BF149" s="221">
        <f>IF(N149="znížená",J149,0)</f>
        <v>0</v>
      </c>
      <c r="BG149" s="221">
        <f>IF(N149="zákl. prenesená",J149,0)</f>
        <v>0</v>
      </c>
      <c r="BH149" s="221">
        <f>IF(N149="zníž. prenesená",J149,0)</f>
        <v>0</v>
      </c>
      <c r="BI149" s="221">
        <f>IF(N149="nulová",J149,0)</f>
        <v>0</v>
      </c>
      <c r="BJ149" s="14" t="s">
        <v>118</v>
      </c>
      <c r="BK149" s="222">
        <f>ROUND(I149*H149,3)</f>
        <v>0</v>
      </c>
      <c r="BL149" s="14" t="s">
        <v>117</v>
      </c>
      <c r="BM149" s="220" t="s">
        <v>209</v>
      </c>
    </row>
    <row r="150" s="12" customFormat="1" ht="22.8" customHeight="1">
      <c r="A150" s="12"/>
      <c r="B150" s="193"/>
      <c r="C150" s="194"/>
      <c r="D150" s="195" t="s">
        <v>74</v>
      </c>
      <c r="E150" s="207" t="s">
        <v>210</v>
      </c>
      <c r="F150" s="207" t="s">
        <v>211</v>
      </c>
      <c r="G150" s="194"/>
      <c r="H150" s="194"/>
      <c r="I150" s="197"/>
      <c r="J150" s="208">
        <f>BK150</f>
        <v>0</v>
      </c>
      <c r="K150" s="194"/>
      <c r="L150" s="199"/>
      <c r="M150" s="200"/>
      <c r="N150" s="201"/>
      <c r="O150" s="201"/>
      <c r="P150" s="202">
        <f>SUM(P151:P159)</f>
        <v>0</v>
      </c>
      <c r="Q150" s="201"/>
      <c r="R150" s="202">
        <f>SUM(R151:R159)</f>
        <v>0.026080000000000002</v>
      </c>
      <c r="S150" s="201"/>
      <c r="T150" s="203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4" t="s">
        <v>118</v>
      </c>
      <c r="AT150" s="205" t="s">
        <v>74</v>
      </c>
      <c r="AU150" s="205" t="s">
        <v>80</v>
      </c>
      <c r="AY150" s="204" t="s">
        <v>111</v>
      </c>
      <c r="BK150" s="206">
        <f>SUM(BK151:BK159)</f>
        <v>0</v>
      </c>
    </row>
    <row r="151" s="2" customFormat="1" ht="76.35" customHeight="1">
      <c r="A151" s="35"/>
      <c r="B151" s="36"/>
      <c r="C151" s="209" t="s">
        <v>212</v>
      </c>
      <c r="D151" s="209" t="s">
        <v>113</v>
      </c>
      <c r="E151" s="210" t="s">
        <v>213</v>
      </c>
      <c r="F151" s="211" t="s">
        <v>214</v>
      </c>
      <c r="G151" s="212" t="s">
        <v>208</v>
      </c>
      <c r="H151" s="213">
        <v>1</v>
      </c>
      <c r="I151" s="213"/>
      <c r="J151" s="214">
        <f>ROUND(I151*H151,3)</f>
        <v>0</v>
      </c>
      <c r="K151" s="215"/>
      <c r="L151" s="41"/>
      <c r="M151" s="216" t="s">
        <v>1</v>
      </c>
      <c r="N151" s="217" t="s">
        <v>41</v>
      </c>
      <c r="O151" s="88"/>
      <c r="P151" s="218">
        <f>O151*H151</f>
        <v>0</v>
      </c>
      <c r="Q151" s="218">
        <v>5.0000000000000002E-05</v>
      </c>
      <c r="R151" s="218">
        <f>Q151*H151</f>
        <v>5.0000000000000002E-05</v>
      </c>
      <c r="S151" s="218">
        <v>0</v>
      </c>
      <c r="T151" s="21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0" t="s">
        <v>215</v>
      </c>
      <c r="AT151" s="220" t="s">
        <v>113</v>
      </c>
      <c r="AU151" s="220" t="s">
        <v>118</v>
      </c>
      <c r="AY151" s="14" t="s">
        <v>111</v>
      </c>
      <c r="BE151" s="221">
        <f>IF(N151="základná",J151,0)</f>
        <v>0</v>
      </c>
      <c r="BF151" s="221">
        <f>IF(N151="znížená",J151,0)</f>
        <v>0</v>
      </c>
      <c r="BG151" s="221">
        <f>IF(N151="zákl. prenesená",J151,0)</f>
        <v>0</v>
      </c>
      <c r="BH151" s="221">
        <f>IF(N151="zníž. prenesená",J151,0)</f>
        <v>0</v>
      </c>
      <c r="BI151" s="221">
        <f>IF(N151="nulová",J151,0)</f>
        <v>0</v>
      </c>
      <c r="BJ151" s="14" t="s">
        <v>118</v>
      </c>
      <c r="BK151" s="222">
        <f>ROUND(I151*H151,3)</f>
        <v>0</v>
      </c>
      <c r="BL151" s="14" t="s">
        <v>215</v>
      </c>
      <c r="BM151" s="220" t="s">
        <v>216</v>
      </c>
    </row>
    <row r="152" s="2" customFormat="1" ht="49.05" customHeight="1">
      <c r="A152" s="35"/>
      <c r="B152" s="36"/>
      <c r="C152" s="209" t="s">
        <v>217</v>
      </c>
      <c r="D152" s="209" t="s">
        <v>113</v>
      </c>
      <c r="E152" s="210" t="s">
        <v>218</v>
      </c>
      <c r="F152" s="211" t="s">
        <v>219</v>
      </c>
      <c r="G152" s="212" t="s">
        <v>153</v>
      </c>
      <c r="H152" s="213">
        <v>20.600000000000001</v>
      </c>
      <c r="I152" s="213"/>
      <c r="J152" s="214">
        <f>ROUND(I152*H152,3)</f>
        <v>0</v>
      </c>
      <c r="K152" s="215"/>
      <c r="L152" s="41"/>
      <c r="M152" s="216" t="s">
        <v>1</v>
      </c>
      <c r="N152" s="217" t="s">
        <v>41</v>
      </c>
      <c r="O152" s="88"/>
      <c r="P152" s="218">
        <f>O152*H152</f>
        <v>0</v>
      </c>
      <c r="Q152" s="218">
        <v>5.0000000000000002E-05</v>
      </c>
      <c r="R152" s="218">
        <f>Q152*H152</f>
        <v>0.0010300000000000001</v>
      </c>
      <c r="S152" s="218">
        <v>0</v>
      </c>
      <c r="T152" s="21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0" t="s">
        <v>215</v>
      </c>
      <c r="AT152" s="220" t="s">
        <v>113</v>
      </c>
      <c r="AU152" s="220" t="s">
        <v>118</v>
      </c>
      <c r="AY152" s="14" t="s">
        <v>111</v>
      </c>
      <c r="BE152" s="221">
        <f>IF(N152="základná",J152,0)</f>
        <v>0</v>
      </c>
      <c r="BF152" s="221">
        <f>IF(N152="znížená",J152,0)</f>
        <v>0</v>
      </c>
      <c r="BG152" s="221">
        <f>IF(N152="zákl. prenesená",J152,0)</f>
        <v>0</v>
      </c>
      <c r="BH152" s="221">
        <f>IF(N152="zníž. prenesená",J152,0)</f>
        <v>0</v>
      </c>
      <c r="BI152" s="221">
        <f>IF(N152="nulová",J152,0)</f>
        <v>0</v>
      </c>
      <c r="BJ152" s="14" t="s">
        <v>118</v>
      </c>
      <c r="BK152" s="222">
        <f>ROUND(I152*H152,3)</f>
        <v>0</v>
      </c>
      <c r="BL152" s="14" t="s">
        <v>215</v>
      </c>
      <c r="BM152" s="220" t="s">
        <v>220</v>
      </c>
    </row>
    <row r="153" s="2" customFormat="1" ht="62.7" customHeight="1">
      <c r="A153" s="35"/>
      <c r="B153" s="36"/>
      <c r="C153" s="209" t="s">
        <v>221</v>
      </c>
      <c r="D153" s="209" t="s">
        <v>113</v>
      </c>
      <c r="E153" s="210" t="s">
        <v>222</v>
      </c>
      <c r="F153" s="211" t="s">
        <v>223</v>
      </c>
      <c r="G153" s="212" t="s">
        <v>153</v>
      </c>
      <c r="H153" s="213">
        <v>26.763000000000002</v>
      </c>
      <c r="I153" s="213"/>
      <c r="J153" s="214">
        <f>ROUND(I153*H153,3)</f>
        <v>0</v>
      </c>
      <c r="K153" s="215"/>
      <c r="L153" s="41"/>
      <c r="M153" s="216" t="s">
        <v>1</v>
      </c>
      <c r="N153" s="217" t="s">
        <v>41</v>
      </c>
      <c r="O153" s="88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215</v>
      </c>
      <c r="AT153" s="220" t="s">
        <v>113</v>
      </c>
      <c r="AU153" s="220" t="s">
        <v>118</v>
      </c>
      <c r="AY153" s="14" t="s">
        <v>111</v>
      </c>
      <c r="BE153" s="221">
        <f>IF(N153="základná",J153,0)</f>
        <v>0</v>
      </c>
      <c r="BF153" s="221">
        <f>IF(N153="znížená",J153,0)</f>
        <v>0</v>
      </c>
      <c r="BG153" s="221">
        <f>IF(N153="zákl. prenesená",J153,0)</f>
        <v>0</v>
      </c>
      <c r="BH153" s="221">
        <f>IF(N153="zníž. prenesená",J153,0)</f>
        <v>0</v>
      </c>
      <c r="BI153" s="221">
        <f>IF(N153="nulová",J153,0)</f>
        <v>0</v>
      </c>
      <c r="BJ153" s="14" t="s">
        <v>118</v>
      </c>
      <c r="BK153" s="222">
        <f>ROUND(I153*H153,3)</f>
        <v>0</v>
      </c>
      <c r="BL153" s="14" t="s">
        <v>215</v>
      </c>
      <c r="BM153" s="220" t="s">
        <v>224</v>
      </c>
    </row>
    <row r="154" s="2" customFormat="1" ht="62.7" customHeight="1">
      <c r="A154" s="35"/>
      <c r="B154" s="36"/>
      <c r="C154" s="209" t="s">
        <v>225</v>
      </c>
      <c r="D154" s="209" t="s">
        <v>113</v>
      </c>
      <c r="E154" s="210" t="s">
        <v>226</v>
      </c>
      <c r="F154" s="211" t="s">
        <v>227</v>
      </c>
      <c r="G154" s="212" t="s">
        <v>153</v>
      </c>
      <c r="H154" s="213">
        <v>89.930000000000007</v>
      </c>
      <c r="I154" s="213"/>
      <c r="J154" s="214">
        <f>ROUND(I154*H154,3)</f>
        <v>0</v>
      </c>
      <c r="K154" s="215"/>
      <c r="L154" s="41"/>
      <c r="M154" s="216" t="s">
        <v>1</v>
      </c>
      <c r="N154" s="217" t="s">
        <v>41</v>
      </c>
      <c r="O154" s="88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0" t="s">
        <v>215</v>
      </c>
      <c r="AT154" s="220" t="s">
        <v>113</v>
      </c>
      <c r="AU154" s="220" t="s">
        <v>118</v>
      </c>
      <c r="AY154" s="14" t="s">
        <v>111</v>
      </c>
      <c r="BE154" s="221">
        <f>IF(N154="základná",J154,0)</f>
        <v>0</v>
      </c>
      <c r="BF154" s="221">
        <f>IF(N154="znížená",J154,0)</f>
        <v>0</v>
      </c>
      <c r="BG154" s="221">
        <f>IF(N154="zákl. prenesená",J154,0)</f>
        <v>0</v>
      </c>
      <c r="BH154" s="221">
        <f>IF(N154="zníž. prenesená",J154,0)</f>
        <v>0</v>
      </c>
      <c r="BI154" s="221">
        <f>IF(N154="nulová",J154,0)</f>
        <v>0</v>
      </c>
      <c r="BJ154" s="14" t="s">
        <v>118</v>
      </c>
      <c r="BK154" s="222">
        <f>ROUND(I154*H154,3)</f>
        <v>0</v>
      </c>
      <c r="BL154" s="14" t="s">
        <v>215</v>
      </c>
      <c r="BM154" s="220" t="s">
        <v>228</v>
      </c>
    </row>
    <row r="155" s="2" customFormat="1" ht="62.7" customHeight="1">
      <c r="A155" s="35"/>
      <c r="B155" s="36"/>
      <c r="C155" s="209" t="s">
        <v>229</v>
      </c>
      <c r="D155" s="209" t="s">
        <v>113</v>
      </c>
      <c r="E155" s="210" t="s">
        <v>230</v>
      </c>
      <c r="F155" s="211" t="s">
        <v>231</v>
      </c>
      <c r="G155" s="212" t="s">
        <v>208</v>
      </c>
      <c r="H155" s="213">
        <v>1</v>
      </c>
      <c r="I155" s="213"/>
      <c r="J155" s="214">
        <f>ROUND(I155*H155,3)</f>
        <v>0</v>
      </c>
      <c r="K155" s="215"/>
      <c r="L155" s="41"/>
      <c r="M155" s="216" t="s">
        <v>1</v>
      </c>
      <c r="N155" s="217" t="s">
        <v>41</v>
      </c>
      <c r="O155" s="88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0" t="s">
        <v>215</v>
      </c>
      <c r="AT155" s="220" t="s">
        <v>113</v>
      </c>
      <c r="AU155" s="220" t="s">
        <v>118</v>
      </c>
      <c r="AY155" s="14" t="s">
        <v>111</v>
      </c>
      <c r="BE155" s="221">
        <f>IF(N155="základná",J155,0)</f>
        <v>0</v>
      </c>
      <c r="BF155" s="221">
        <f>IF(N155="znížená",J155,0)</f>
        <v>0</v>
      </c>
      <c r="BG155" s="221">
        <f>IF(N155="zákl. prenesená",J155,0)</f>
        <v>0</v>
      </c>
      <c r="BH155" s="221">
        <f>IF(N155="zníž. prenesená",J155,0)</f>
        <v>0</v>
      </c>
      <c r="BI155" s="221">
        <f>IF(N155="nulová",J155,0)</f>
        <v>0</v>
      </c>
      <c r="BJ155" s="14" t="s">
        <v>118</v>
      </c>
      <c r="BK155" s="222">
        <f>ROUND(I155*H155,3)</f>
        <v>0</v>
      </c>
      <c r="BL155" s="14" t="s">
        <v>215</v>
      </c>
      <c r="BM155" s="220" t="s">
        <v>232</v>
      </c>
    </row>
    <row r="156" s="2" customFormat="1" ht="37.8" customHeight="1">
      <c r="A156" s="35"/>
      <c r="B156" s="36"/>
      <c r="C156" s="209" t="s">
        <v>233</v>
      </c>
      <c r="D156" s="209" t="s">
        <v>113</v>
      </c>
      <c r="E156" s="210" t="s">
        <v>234</v>
      </c>
      <c r="F156" s="211" t="s">
        <v>235</v>
      </c>
      <c r="G156" s="212" t="s">
        <v>153</v>
      </c>
      <c r="H156" s="213">
        <v>26.760000000000002</v>
      </c>
      <c r="I156" s="213"/>
      <c r="J156" s="214">
        <f>ROUND(I156*H156,3)</f>
        <v>0</v>
      </c>
      <c r="K156" s="215"/>
      <c r="L156" s="41"/>
      <c r="M156" s="216" t="s">
        <v>1</v>
      </c>
      <c r="N156" s="217" t="s">
        <v>41</v>
      </c>
      <c r="O156" s="88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0" t="s">
        <v>215</v>
      </c>
      <c r="AT156" s="220" t="s">
        <v>113</v>
      </c>
      <c r="AU156" s="220" t="s">
        <v>118</v>
      </c>
      <c r="AY156" s="14" t="s">
        <v>111</v>
      </c>
      <c r="BE156" s="221">
        <f>IF(N156="základná",J156,0)</f>
        <v>0</v>
      </c>
      <c r="BF156" s="221">
        <f>IF(N156="znížená",J156,0)</f>
        <v>0</v>
      </c>
      <c r="BG156" s="221">
        <f>IF(N156="zákl. prenesená",J156,0)</f>
        <v>0</v>
      </c>
      <c r="BH156" s="221">
        <f>IF(N156="zníž. prenesená",J156,0)</f>
        <v>0</v>
      </c>
      <c r="BI156" s="221">
        <f>IF(N156="nulová",J156,0)</f>
        <v>0</v>
      </c>
      <c r="BJ156" s="14" t="s">
        <v>118</v>
      </c>
      <c r="BK156" s="222">
        <f>ROUND(I156*H156,3)</f>
        <v>0</v>
      </c>
      <c r="BL156" s="14" t="s">
        <v>215</v>
      </c>
      <c r="BM156" s="220" t="s">
        <v>236</v>
      </c>
    </row>
    <row r="157" s="2" customFormat="1" ht="24.15" customHeight="1">
      <c r="A157" s="35"/>
      <c r="B157" s="36"/>
      <c r="C157" s="209" t="s">
        <v>237</v>
      </c>
      <c r="D157" s="209" t="s">
        <v>113</v>
      </c>
      <c r="E157" s="210" t="s">
        <v>238</v>
      </c>
      <c r="F157" s="211" t="s">
        <v>239</v>
      </c>
      <c r="G157" s="212" t="s">
        <v>153</v>
      </c>
      <c r="H157" s="213">
        <v>91</v>
      </c>
      <c r="I157" s="213"/>
      <c r="J157" s="214">
        <f>ROUND(I157*H157,3)</f>
        <v>0</v>
      </c>
      <c r="K157" s="215"/>
      <c r="L157" s="41"/>
      <c r="M157" s="216" t="s">
        <v>1</v>
      </c>
      <c r="N157" s="217" t="s">
        <v>41</v>
      </c>
      <c r="O157" s="88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0" t="s">
        <v>215</v>
      </c>
      <c r="AT157" s="220" t="s">
        <v>113</v>
      </c>
      <c r="AU157" s="220" t="s">
        <v>118</v>
      </c>
      <c r="AY157" s="14" t="s">
        <v>111</v>
      </c>
      <c r="BE157" s="221">
        <f>IF(N157="základná",J157,0)</f>
        <v>0</v>
      </c>
      <c r="BF157" s="221">
        <f>IF(N157="znížená",J157,0)</f>
        <v>0</v>
      </c>
      <c r="BG157" s="221">
        <f>IF(N157="zákl. prenesená",J157,0)</f>
        <v>0</v>
      </c>
      <c r="BH157" s="221">
        <f>IF(N157="zníž. prenesená",J157,0)</f>
        <v>0</v>
      </c>
      <c r="BI157" s="221">
        <f>IF(N157="nulová",J157,0)</f>
        <v>0</v>
      </c>
      <c r="BJ157" s="14" t="s">
        <v>118</v>
      </c>
      <c r="BK157" s="222">
        <f>ROUND(I157*H157,3)</f>
        <v>0</v>
      </c>
      <c r="BL157" s="14" t="s">
        <v>215</v>
      </c>
      <c r="BM157" s="220" t="s">
        <v>240</v>
      </c>
    </row>
    <row r="158" s="2" customFormat="1" ht="24.15" customHeight="1">
      <c r="A158" s="35"/>
      <c r="B158" s="36"/>
      <c r="C158" s="209" t="s">
        <v>241</v>
      </c>
      <c r="D158" s="209" t="s">
        <v>113</v>
      </c>
      <c r="E158" s="210" t="s">
        <v>242</v>
      </c>
      <c r="F158" s="211" t="s">
        <v>243</v>
      </c>
      <c r="G158" s="212" t="s">
        <v>244</v>
      </c>
      <c r="H158" s="213">
        <v>500</v>
      </c>
      <c r="I158" s="213"/>
      <c r="J158" s="214">
        <f>ROUND(I158*H158,3)</f>
        <v>0</v>
      </c>
      <c r="K158" s="215"/>
      <c r="L158" s="41"/>
      <c r="M158" s="216" t="s">
        <v>1</v>
      </c>
      <c r="N158" s="217" t="s">
        <v>41</v>
      </c>
      <c r="O158" s="88"/>
      <c r="P158" s="218">
        <f>O158*H158</f>
        <v>0</v>
      </c>
      <c r="Q158" s="218">
        <v>5.0000000000000002E-05</v>
      </c>
      <c r="R158" s="218">
        <f>Q158*H158</f>
        <v>0.025000000000000001</v>
      </c>
      <c r="S158" s="218">
        <v>0</v>
      </c>
      <c r="T158" s="21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0" t="s">
        <v>215</v>
      </c>
      <c r="AT158" s="220" t="s">
        <v>113</v>
      </c>
      <c r="AU158" s="220" t="s">
        <v>118</v>
      </c>
      <c r="AY158" s="14" t="s">
        <v>111</v>
      </c>
      <c r="BE158" s="221">
        <f>IF(N158="základná",J158,0)</f>
        <v>0</v>
      </c>
      <c r="BF158" s="221">
        <f>IF(N158="znížená",J158,0)</f>
        <v>0</v>
      </c>
      <c r="BG158" s="221">
        <f>IF(N158="zákl. prenesená",J158,0)</f>
        <v>0</v>
      </c>
      <c r="BH158" s="221">
        <f>IF(N158="zníž. prenesená",J158,0)</f>
        <v>0</v>
      </c>
      <c r="BI158" s="221">
        <f>IF(N158="nulová",J158,0)</f>
        <v>0</v>
      </c>
      <c r="BJ158" s="14" t="s">
        <v>118</v>
      </c>
      <c r="BK158" s="222">
        <f>ROUND(I158*H158,3)</f>
        <v>0</v>
      </c>
      <c r="BL158" s="14" t="s">
        <v>215</v>
      </c>
      <c r="BM158" s="220" t="s">
        <v>245</v>
      </c>
    </row>
    <row r="159" s="2" customFormat="1" ht="24.15" customHeight="1">
      <c r="A159" s="35"/>
      <c r="B159" s="36"/>
      <c r="C159" s="209" t="s">
        <v>246</v>
      </c>
      <c r="D159" s="209" t="s">
        <v>113</v>
      </c>
      <c r="E159" s="210" t="s">
        <v>247</v>
      </c>
      <c r="F159" s="211" t="s">
        <v>248</v>
      </c>
      <c r="G159" s="212" t="s">
        <v>249</v>
      </c>
      <c r="H159" s="213"/>
      <c r="I159" s="213"/>
      <c r="J159" s="214">
        <f>ROUND(I159*H159,3)</f>
        <v>0</v>
      </c>
      <c r="K159" s="215"/>
      <c r="L159" s="41"/>
      <c r="M159" s="223" t="s">
        <v>1</v>
      </c>
      <c r="N159" s="224" t="s">
        <v>41</v>
      </c>
      <c r="O159" s="225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0" t="s">
        <v>215</v>
      </c>
      <c r="AT159" s="220" t="s">
        <v>113</v>
      </c>
      <c r="AU159" s="220" t="s">
        <v>118</v>
      </c>
      <c r="AY159" s="14" t="s">
        <v>111</v>
      </c>
      <c r="BE159" s="221">
        <f>IF(N159="základná",J159,0)</f>
        <v>0</v>
      </c>
      <c r="BF159" s="221">
        <f>IF(N159="znížená",J159,0)</f>
        <v>0</v>
      </c>
      <c r="BG159" s="221">
        <f>IF(N159="zákl. prenesená",J159,0)</f>
        <v>0</v>
      </c>
      <c r="BH159" s="221">
        <f>IF(N159="zníž. prenesená",J159,0)</f>
        <v>0</v>
      </c>
      <c r="BI159" s="221">
        <f>IF(N159="nulová",J159,0)</f>
        <v>0</v>
      </c>
      <c r="BJ159" s="14" t="s">
        <v>118</v>
      </c>
      <c r="BK159" s="222">
        <f>ROUND(I159*H159,3)</f>
        <v>0</v>
      </c>
      <c r="BL159" s="14" t="s">
        <v>215</v>
      </c>
      <c r="BM159" s="220" t="s">
        <v>250</v>
      </c>
    </row>
    <row r="160" s="2" customFormat="1" ht="6.96" customHeight="1">
      <c r="A160" s="35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sheet="1" autoFilter="0" formatColumns="0" formatRows="0" objects="1" scenarios="1" spinCount="100000" saltValue="x9X7VLr5YHbysLeSHtmFO15GgfL+NDT2B3RIUMeQw83sdnGvpXMi6ZskH4SLnwZePweoeXJJpZl+GlekKvvECQ==" hashValue="jAXLYYM3LkRrcZ3Osb/LT2v3BpUhDlTO7jbQFfAHP6q3tRN2Mz5COA8BVYqXfDlkeR8hd0pfGzdoNTf1LlXLJg==" algorithmName="SHA-512" password="CC35"/>
  <autoFilter ref="C120:K159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Pavol Simonides</dc:creator>
  <cp:lastModifiedBy>Pavol Simonides</cp:lastModifiedBy>
  <dcterms:created xsi:type="dcterms:W3CDTF">2020-08-05T08:01:11Z</dcterms:created>
  <dcterms:modified xsi:type="dcterms:W3CDTF">2020-08-05T08:01:13Z</dcterms:modified>
</cp:coreProperties>
</file>