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3995"/>
  </bookViews>
  <sheets>
    <sheet name="Rekapitulácia stavby" sheetId="1" r:id="rId1"/>
    <sheet name="01 - ZTI + STAV" sheetId="2" r:id="rId2"/>
  </sheets>
  <definedNames>
    <definedName name="_xlnm._FilterDatabase" localSheetId="1" hidden="1">'01 - ZTI + STAV'!$C$125:$K$174</definedName>
    <definedName name="_xlnm.Print_Titles" localSheetId="1">'01 - ZTI + STAV'!$125:$125</definedName>
    <definedName name="_xlnm.Print_Titles" localSheetId="0">'Rekapitulácia stavby'!$92:$92</definedName>
    <definedName name="_xlnm.Print_Area" localSheetId="1">'01 - ZTI + STAV'!$C$4:$J$76,'01 - ZTI + STAV'!$C$82:$J$107,'01 - ZTI + STAV'!$C$113:$J$174</definedName>
    <definedName name="_xlnm.Print_Area" localSheetId="0">'Rekapitulácia stavby'!$D$4:$AO$76,'Rekapitulácia stavby'!$C$82:$AQ$96</definedName>
  </definedNames>
  <calcPr calcId="114210" fullCalcOnLoad="1"/>
</workbook>
</file>

<file path=xl/calcChain.xml><?xml version="1.0" encoding="utf-8"?>
<calcChain xmlns="http://schemas.openxmlformats.org/spreadsheetml/2006/main">
  <c r="J37" i="2"/>
  <c r="J36"/>
  <c r="AY95" i="1"/>
  <c r="J35" i="2"/>
  <c r="AX95" i="1"/>
  <c r="BI174" i="2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29"/>
  <c r="BH129"/>
  <c r="BG129"/>
  <c r="BE129"/>
  <c r="T129"/>
  <c r="T128"/>
  <c r="T127"/>
  <c r="R129"/>
  <c r="R128"/>
  <c r="R127"/>
  <c r="P129"/>
  <c r="P128"/>
  <c r="P127"/>
  <c r="F120"/>
  <c r="E118"/>
  <c r="F89"/>
  <c r="E87"/>
  <c r="J24"/>
  <c r="E24"/>
  <c r="J92"/>
  <c r="J23"/>
  <c r="J21"/>
  <c r="E21"/>
  <c r="J91"/>
  <c r="J20"/>
  <c r="J18"/>
  <c r="E18"/>
  <c r="F123"/>
  <c r="J17"/>
  <c r="J15"/>
  <c r="E15"/>
  <c r="F122"/>
  <c r="J14"/>
  <c r="J12"/>
  <c r="J89"/>
  <c r="E7"/>
  <c r="E85"/>
  <c r="L90" i="1"/>
  <c r="AM90"/>
  <c r="AM89"/>
  <c r="L89"/>
  <c r="AM87"/>
  <c r="L87"/>
  <c r="L85"/>
  <c r="L84"/>
  <c r="J137" i="2"/>
  <c r="BK136"/>
  <c r="BK133"/>
  <c r="BK132"/>
  <c r="J136"/>
  <c r="J134"/>
  <c r="J133"/>
  <c r="J132"/>
  <c r="BK129"/>
  <c r="J129"/>
  <c r="AS94" i="1"/>
  <c r="BK174" i="2"/>
  <c r="J174"/>
  <c r="BK173"/>
  <c r="J173"/>
  <c r="BK172"/>
  <c r="J172"/>
  <c r="BK170"/>
  <c r="J170"/>
  <c r="BK169"/>
  <c r="J169"/>
  <c r="BK168"/>
  <c r="J168"/>
  <c r="BK167"/>
  <c r="J167"/>
  <c r="BK166"/>
  <c r="J166"/>
  <c r="BK165"/>
  <c r="J165"/>
  <c r="BK163"/>
  <c r="J163"/>
  <c r="BK162"/>
  <c r="J162"/>
  <c r="BK160"/>
  <c r="J160"/>
  <c r="BK159"/>
  <c r="J159"/>
  <c r="BK158"/>
  <c r="J158"/>
  <c r="BK157"/>
  <c r="J157"/>
  <c r="BK156"/>
  <c r="J156"/>
  <c r="BK155"/>
  <c r="J155"/>
  <c r="BK154"/>
  <c r="J154"/>
  <c r="BK153"/>
  <c r="J153"/>
  <c r="BK152"/>
  <c r="J152"/>
  <c r="BK151"/>
  <c r="J151"/>
  <c r="BK150"/>
  <c r="J150"/>
  <c r="BK149"/>
  <c r="J149"/>
  <c r="BK148"/>
  <c r="J148"/>
  <c r="BK147"/>
  <c r="J147"/>
  <c r="BK146"/>
  <c r="J146"/>
  <c r="BK145"/>
  <c r="J145"/>
  <c r="BK143"/>
  <c r="J143"/>
  <c r="BK142"/>
  <c r="J142"/>
  <c r="BK141"/>
  <c r="J141"/>
  <c r="BK139"/>
  <c r="J139"/>
  <c r="BK138"/>
  <c r="J138"/>
  <c r="BK137"/>
  <c r="BK134"/>
  <c r="BK131"/>
  <c r="J131"/>
  <c r="J100"/>
  <c r="P131"/>
  <c r="R131"/>
  <c r="T131"/>
  <c r="BK135"/>
  <c r="J135"/>
  <c r="J101"/>
  <c r="T135"/>
  <c r="BK140"/>
  <c r="J140"/>
  <c r="J102"/>
  <c r="P140"/>
  <c r="R140"/>
  <c r="T140"/>
  <c r="P144"/>
  <c r="P171"/>
  <c r="P135"/>
  <c r="R135"/>
  <c r="BK144"/>
  <c r="J144"/>
  <c r="J103"/>
  <c r="BK171"/>
  <c r="J171"/>
  <c r="J106"/>
  <c r="T144"/>
  <c r="BK161"/>
  <c r="J161"/>
  <c r="J104"/>
  <c r="P161"/>
  <c r="R161"/>
  <c r="T161"/>
  <c r="BK164"/>
  <c r="J164"/>
  <c r="J105"/>
  <c r="P164"/>
  <c r="R164"/>
  <c r="T164"/>
  <c r="R171"/>
  <c r="R144"/>
  <c r="T171"/>
  <c r="BF134"/>
  <c r="BF137"/>
  <c r="BF138"/>
  <c r="BF139"/>
  <c r="BF141"/>
  <c r="BF142"/>
  <c r="BF143"/>
  <c r="BF145"/>
  <c r="BF146"/>
  <c r="BF147"/>
  <c r="BF148"/>
  <c r="BF149"/>
  <c r="BF150"/>
  <c r="BF151"/>
  <c r="BF152"/>
  <c r="BF153"/>
  <c r="BF154"/>
  <c r="BF155"/>
  <c r="BF156"/>
  <c r="BF157"/>
  <c r="BF158"/>
  <c r="BF159"/>
  <c r="BF160"/>
  <c r="BF162"/>
  <c r="BF163"/>
  <c r="BF165"/>
  <c r="BF166"/>
  <c r="BF167"/>
  <c r="BF168"/>
  <c r="BF169"/>
  <c r="BF170"/>
  <c r="BF172"/>
  <c r="BF173"/>
  <c r="BK128"/>
  <c r="J128"/>
  <c r="J98"/>
  <c r="F91"/>
  <c r="E116"/>
  <c r="J120"/>
  <c r="J122"/>
  <c r="J123"/>
  <c r="BF129"/>
  <c r="BF174"/>
  <c r="F92"/>
  <c r="BF132"/>
  <c r="BF133"/>
  <c r="BF136"/>
  <c r="J33"/>
  <c r="AV95" i="1"/>
  <c r="F36" i="2"/>
  <c r="BC95" i="1"/>
  <c r="BC94"/>
  <c r="AY94"/>
  <c r="F35" i="2"/>
  <c r="BB95" i="1"/>
  <c r="BB94"/>
  <c r="W31"/>
  <c r="F37" i="2"/>
  <c r="BD95" i="1"/>
  <c r="BD94"/>
  <c r="W33"/>
  <c r="F33" i="2"/>
  <c r="AZ95" i="1"/>
  <c r="AZ94"/>
  <c r="W29"/>
  <c r="T130" i="2"/>
  <c r="T126"/>
  <c r="R130"/>
  <c r="R126"/>
  <c r="P130"/>
  <c r="P126"/>
  <c r="AU95" i="1"/>
  <c r="BK127" i="2"/>
  <c r="J127"/>
  <c r="J97"/>
  <c r="BK130"/>
  <c r="J130"/>
  <c r="J99"/>
  <c r="AU94" i="1"/>
  <c r="AX94"/>
  <c r="W32"/>
  <c r="AV94"/>
  <c r="AK29"/>
  <c r="F34" i="2"/>
  <c r="BA95" i="1"/>
  <c r="BA94"/>
  <c r="W30"/>
  <c r="J34" i="2"/>
  <c r="AW95" i="1"/>
  <c r="AT95"/>
  <c r="BK126" i="2"/>
  <c r="J126"/>
  <c r="J96"/>
  <c r="AW94" i="1"/>
  <c r="AK30"/>
  <c r="J30" i="2"/>
  <c r="AG95" i="1"/>
  <c r="AG94"/>
  <c r="AK26"/>
  <c r="AK35"/>
  <c r="AT94"/>
  <c r="AN94"/>
  <c r="J39" i="2"/>
  <c r="AN95" i="1"/>
</calcChain>
</file>

<file path=xl/sharedStrings.xml><?xml version="1.0" encoding="utf-8"?>
<sst xmlns="http://schemas.openxmlformats.org/spreadsheetml/2006/main" count="846" uniqueCount="274">
  <si>
    <t>Export Komplet</t>
  </si>
  <si>
    <t/>
  </si>
  <si>
    <t>2.0</t>
  </si>
  <si>
    <t>ZAMOK</t>
  </si>
  <si>
    <t>False</t>
  </si>
  <si>
    <t>{7e7d7fa2-b1a9-46ff-b7a2-3e9461d1111b}</t>
  </si>
  <si>
    <t>0,001</t>
  </si>
  <si>
    <t>20</t>
  </si>
  <si>
    <t>REKAPITULÁCIA STAVBY</t>
  </si>
  <si>
    <t>v ---  nižšie sa nachádzajú doplnkové a pomocné údaje k zostavám  --- v</t>
  </si>
  <si>
    <t>Kód:</t>
  </si>
  <si>
    <t>IMPORT</t>
  </si>
  <si>
    <t>Stavba:</t>
  </si>
  <si>
    <t>JKSO:</t>
  </si>
  <si>
    <t>KS:</t>
  </si>
  <si>
    <t>Miesto:</t>
  </si>
  <si>
    <t xml:space="preserve"> </t>
  </si>
  <si>
    <t>Dátum:</t>
  </si>
  <si>
    <t>3. 8. 2020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</si>
  <si>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</si>
  <si>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</si>
  <si>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</si>
  <si>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</si>
  <si>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</si>
  <si>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</si>
  <si>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</si>
  <si>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</si>
  <si>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</si>
  <si>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</si>
  <si>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</si>
  <si>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</si>
  <si>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</si>
  <si>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</si>
  <si>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</si>
  <si>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</si>
  <si>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</si>
  <si>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</si>
  <si>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</si>
  <si>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</si>
  <si>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</si>
  <si>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</si>
  <si>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</si>
  <si>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</si>
  <si>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</si>
  <si>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</si>
  <si>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</si>
  <si>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</si>
  <si>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</si>
  <si>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</si>
  <si>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</si>
  <si>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</si>
  <si>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</si>
  <si>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</si>
  <si>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</si>
  <si>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</si>
  <si>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</si>
  <si>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</si>
  <si>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</si>
  <si>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</si>
  <si>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</si>
  <si>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</si>
  <si>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</si>
  <si>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</si>
  <si>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</si>
  <si>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</si>
  <si>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</si>
  <si>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</si>
  <si>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</si>
  <si>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</si>
  <si>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</si>
  <si>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{00000000-0000-0000-0000-000000000000}</t>
  </si>
  <si>
    <t>/</t>
  </si>
  <si>
    <t>01</t>
  </si>
  <si>
    <t>ZTI + STAV</t>
  </si>
  <si>
    <t>STA</t>
  </si>
  <si>
    <t>1</t>
  </si>
  <si>
    <t>{31df0515-e763-433c-8d34-9afc9f400720}</t>
  </si>
  <si>
    <t>KRYCÍ LIST ROZPOČTU</t>
  </si>
  <si>
    <t>Objekt:</t>
  </si>
  <si>
    <t>01 - ZTI + STAV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</si>
  <si>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</si>
  <si>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</si>
  <si>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</si>
  <si>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</si>
  <si>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</si>
  <si>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</si>
  <si>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</si>
  <si>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</si>
  <si>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</si>
  <si>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</si>
  <si>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</si>
  <si>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</si>
  <si>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>ost - Ostatné</t>
  </si>
  <si>
    <t>S - Stavebné práce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</si>
  <si>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</si>
  <si>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</si>
  <si>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</si>
  <si>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</si>
  <si>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</si>
  <si>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</si>
  <si>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</si>
  <si>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</si>
  <si>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</si>
  <si>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</si>
  <si>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</si>
  <si>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</si>
  <si>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</si>
  <si>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</si>
  <si>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</si>
  <si>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</si>
  <si>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</si>
  <si>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</si>
  <si>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47</t>
  </si>
  <si>
    <t>K</t>
  </si>
  <si>
    <t>971036004.S</t>
  </si>
  <si>
    <t xml:space="preserve"> vrty do D 50 mm </t>
  </si>
  <si>
    <t>cm</t>
  </si>
  <si>
    <t>4</t>
  </si>
  <si>
    <t>2</t>
  </si>
  <si>
    <t>-541203354</t>
  </si>
  <si>
    <t>PSV</t>
  </si>
  <si>
    <t>Práce a dodávky PSV</t>
  </si>
  <si>
    <t>713</t>
  </si>
  <si>
    <t>Izolácie tepelné</t>
  </si>
  <si>
    <t>36</t>
  </si>
  <si>
    <t>713482121.S</t>
  </si>
  <si>
    <t>Montáž trubíc z PE, hr.15-20 mm,vnút.priemer do 38 mm</t>
  </si>
  <si>
    <t>m</t>
  </si>
  <si>
    <t>16</t>
  </si>
  <si>
    <t>37</t>
  </si>
  <si>
    <t>M</t>
  </si>
  <si>
    <t>283310002900</t>
  </si>
  <si>
    <t>Izolačná PE trubica dxhr. 22x13 mm, nadrezaná, na izolovanie rozvodov vody, kúrenia, zdravotechniky</t>
  </si>
  <si>
    <t>32</t>
  </si>
  <si>
    <t>38</t>
  </si>
  <si>
    <t>998713202.S</t>
  </si>
  <si>
    <t>Presun hmôt pre izolácie tepelné v objektoch výšky nad 6 m do 12 m</t>
  </si>
  <si>
    <t>%</t>
  </si>
  <si>
    <t>6</t>
  </si>
  <si>
    <t>721</t>
  </si>
  <si>
    <t>Zdravotechnika - vnútorná kanalizácia</t>
  </si>
  <si>
    <t>721170909.S</t>
  </si>
  <si>
    <t>Oprava odpadového potrubia novodurového vsadenie odbočky do potrubia D 110, D 114</t>
  </si>
  <si>
    <t>ks</t>
  </si>
  <si>
    <t>8</t>
  </si>
  <si>
    <t>721173205.S</t>
  </si>
  <si>
    <t>Potrubie z HT - U odpadné pripájacie D 50 mm</t>
  </si>
  <si>
    <t>10</t>
  </si>
  <si>
    <t>21</t>
  </si>
  <si>
    <t>M002</t>
  </si>
  <si>
    <t>HT tvarovky</t>
  </si>
  <si>
    <t>sub</t>
  </si>
  <si>
    <t>12</t>
  </si>
  <si>
    <t>998721202.S</t>
  </si>
  <si>
    <t>Presun hmôt pre vnútornú kanalizáciu v objektoch výšky nad 6 do 12 m</t>
  </si>
  <si>
    <t>722</t>
  </si>
  <si>
    <t>Zdravotechnika - vnútorný vodovod</t>
  </si>
  <si>
    <t>39</t>
  </si>
  <si>
    <t>722131913.S</t>
  </si>
  <si>
    <t>Oprava potrubia vsadenie odbočky do potrubia + demontáž a oprava izolácie</t>
  </si>
  <si>
    <t>18</t>
  </si>
  <si>
    <t>722290226.S</t>
  </si>
  <si>
    <t>Tlaková skúška vodovodného potrubia závitového do DN 50</t>
  </si>
  <si>
    <t>24</t>
  </si>
  <si>
    <t>998722202.S</t>
  </si>
  <si>
    <t>Presun hmôt pre vnútorný vodovod v objektoch výšky nad 6 do 12 m</t>
  </si>
  <si>
    <t>26</t>
  </si>
  <si>
    <t>725</t>
  </si>
  <si>
    <t>Zdravotechnika - zariaďovacie predmety</t>
  </si>
  <si>
    <t>725110811.S</t>
  </si>
  <si>
    <t>Demontáž záchoda splachovacieho s nádržou alebo s tlakovým splachovačom,  -0,01933t</t>
  </si>
  <si>
    <t>súb.</t>
  </si>
  <si>
    <t>28</t>
  </si>
  <si>
    <t>725149701.S</t>
  </si>
  <si>
    <t>Montáž predstenového systému pre výlevky,zamurovanie</t>
  </si>
  <si>
    <t>30</t>
  </si>
  <si>
    <t>101 850</t>
  </si>
  <si>
    <t>montazna konstrukcia pre vylevku WimTec</t>
  </si>
  <si>
    <t>11</t>
  </si>
  <si>
    <t>725149701.S2</t>
  </si>
  <si>
    <t>Demontáž predstenového systému pre WC do masívnej murovanej konštrukcie</t>
  </si>
  <si>
    <t>34</t>
  </si>
  <si>
    <t>13</t>
  </si>
  <si>
    <t>725219201.S</t>
  </si>
  <si>
    <t>Montáž umývadla keramického na konzoly, bez výtokovej armatúry</t>
  </si>
  <si>
    <t>14</t>
  </si>
  <si>
    <t>H8153800001041</t>
  </si>
  <si>
    <t>Umyvadielko</t>
  </si>
  <si>
    <t>725332320.S</t>
  </si>
  <si>
    <t>Montáž výlevky keramickej závesnej bez výtokovej armatúry</t>
  </si>
  <si>
    <t>40</t>
  </si>
  <si>
    <t>25</t>
  </si>
  <si>
    <t>M005</t>
  </si>
  <si>
    <t>Výlevka závesná</t>
  </si>
  <si>
    <t>42</t>
  </si>
  <si>
    <t>725819401.S</t>
  </si>
  <si>
    <t>Montáž ventilu rohového s pripojovacou rúrkou G 1/2</t>
  </si>
  <si>
    <t>48</t>
  </si>
  <si>
    <t>41</t>
  </si>
  <si>
    <t>M008</t>
  </si>
  <si>
    <t>rohový ventil</t>
  </si>
  <si>
    <t>50</t>
  </si>
  <si>
    <t>725829201.S</t>
  </si>
  <si>
    <t>Montáž batérie umývadlovej a drezovej nástennej pákovej alebo klasickej s mechanickým ovládaním - na výlevku</t>
  </si>
  <si>
    <t>52</t>
  </si>
  <si>
    <t>27</t>
  </si>
  <si>
    <t>M006</t>
  </si>
  <si>
    <t>nástenná batéria pre výlevku</t>
  </si>
  <si>
    <t>54</t>
  </si>
  <si>
    <t>17</t>
  </si>
  <si>
    <t>725829601.S</t>
  </si>
  <si>
    <t>Montáž batérie umývadlovej a drezovej stojankovej, pákovej alebo klasickej s mechanickým ovládaním</t>
  </si>
  <si>
    <t>56</t>
  </si>
  <si>
    <t>370280565</t>
  </si>
  <si>
    <t>Batéria stojánková umývadlová bez odpadovej súpravy</t>
  </si>
  <si>
    <t>58</t>
  </si>
  <si>
    <t>19</t>
  </si>
  <si>
    <t>725869301.S</t>
  </si>
  <si>
    <t>Montáž zápachovej uzávierky pre zariaďovacie predmety, umývadlovej do D 40</t>
  </si>
  <si>
    <t>60</t>
  </si>
  <si>
    <t>23</t>
  </si>
  <si>
    <t>M004</t>
  </si>
  <si>
    <t>umyvadlový sifón</t>
  </si>
  <si>
    <t>62</t>
  </si>
  <si>
    <t>ost</t>
  </si>
  <si>
    <t>Ostatné</t>
  </si>
  <si>
    <t>M009</t>
  </si>
  <si>
    <t>spotrebný materiál</t>
  </si>
  <si>
    <t>kpl</t>
  </si>
  <si>
    <t>66</t>
  </si>
  <si>
    <t>43</t>
  </si>
  <si>
    <t>K002</t>
  </si>
  <si>
    <t>dopravné náklady</t>
  </si>
  <si>
    <t>68</t>
  </si>
  <si>
    <t>S</t>
  </si>
  <si>
    <t>Stavebné práce</t>
  </si>
  <si>
    <t>M007</t>
  </si>
  <si>
    <t>Sekanie</t>
  </si>
  <si>
    <t>70</t>
  </si>
  <si>
    <t>29</t>
  </si>
  <si>
    <t>K008</t>
  </si>
  <si>
    <t>vyspravenie + lepidlo na obklad</t>
  </si>
  <si>
    <t>72</t>
  </si>
  <si>
    <t>K009</t>
  </si>
  <si>
    <t>Montáž obkladu -  dodávka obkladu + špárovanie</t>
  </si>
  <si>
    <t>m2</t>
  </si>
  <si>
    <t>74</t>
  </si>
  <si>
    <t>K011</t>
  </si>
  <si>
    <t>vynášanie a likvidácia sute</t>
  </si>
  <si>
    <t>78</t>
  </si>
  <si>
    <t>33</t>
  </si>
  <si>
    <t>K012</t>
  </si>
  <si>
    <t>Montáž SDK priečky + brúsenie + malovanie</t>
  </si>
  <si>
    <t>80</t>
  </si>
  <si>
    <t>K013</t>
  </si>
  <si>
    <t>Zárubňa + dvere 60cm - dodávka + montáž</t>
  </si>
  <si>
    <t>82</t>
  </si>
  <si>
    <t>HZS</t>
  </si>
  <si>
    <t>Hodinové zúčtovacie sadzby</t>
  </si>
  <si>
    <t>46</t>
  </si>
  <si>
    <t>HZS000112.S</t>
  </si>
  <si>
    <t>Stavebno montážne práce náročnejšie, ucelené, obtiažne, rutinné (Tr. 2) v rozsahu viac ako 8 hodín náročnejšie,pomocné práce, drobné murárské práce</t>
  </si>
  <si>
    <t>hod</t>
  </si>
  <si>
    <t>512</t>
  </si>
  <si>
    <t>1309475387</t>
  </si>
  <si>
    <t>44</t>
  </si>
  <si>
    <t>HZS000113.S</t>
  </si>
  <si>
    <t>Stavebno montážne práce náročné ucelené - odborné, tvorivé remeselné (Tr. 3) v rozsahu viac ako 8 hodín,el. inštalácia</t>
  </si>
  <si>
    <t>-94201351</t>
  </si>
  <si>
    <t>45</t>
  </si>
  <si>
    <t>HZS000213.S</t>
  </si>
  <si>
    <t>Stavebno montážne práce náročné ucelené - odborné, tvorivé remeselné (Tr. 3) v rozsahu viac ako 4 a menej ako 8 hodín,montáž odvetrania,zakrývanie, ipratovanie</t>
  </si>
  <si>
    <t>376707330</t>
  </si>
  <si>
    <t>MŠ Letná - rekonštrukcia sociálnych zariadení (stavebno-technické úpravy ZTI)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</si>
</sst>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indexed="55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indexed="56"/>
      <name val="Arial CE"/>
    </font>
    <font>
      <sz val="10"/>
      <color indexed="56"/>
      <name val="Arial CE"/>
    </font>
    <font>
      <sz val="8"/>
      <color indexed="56"/>
      <name val="Arial CE"/>
    </font>
    <font>
      <sz val="8"/>
      <color indexed="9"/>
      <name val="Arial CE"/>
    </font>
    <font>
      <b/>
      <sz val="14"/>
      <name val="Arial CE"/>
    </font>
    <font>
      <sz val="8"/>
      <color indexed="48"/>
      <name val="Arial CE"/>
    </font>
    <font>
      <b/>
      <sz val="10"/>
      <name val="Arial CE"/>
    </font>
    <font>
      <b/>
      <sz val="10"/>
      <color indexed="55"/>
      <name val="Arial CE"/>
    </font>
    <font>
      <b/>
      <sz val="10"/>
      <color indexed="63"/>
      <name val="Arial CE"/>
    </font>
    <font>
      <sz val="12"/>
      <color indexed="55"/>
      <name val="Arial CE"/>
    </font>
    <font>
      <sz val="8"/>
      <color indexed="55"/>
      <name val="Arial CE"/>
    </font>
    <font>
      <sz val="9"/>
      <name val="Arial CE"/>
    </font>
    <font>
      <sz val="9"/>
      <color indexed="55"/>
      <name val="Arial CE"/>
    </font>
    <font>
      <b/>
      <sz val="12"/>
      <color indexed="16"/>
      <name val="Arial CE"/>
    </font>
    <font>
      <sz val="12"/>
      <name val="Arial CE"/>
    </font>
    <font>
      <sz val="18"/>
      <color indexed="12"/>
      <name val="Wingdings 2"/>
    </font>
    <font>
      <b/>
      <sz val="11"/>
      <color indexed="56"/>
      <name val="Arial CE"/>
    </font>
    <font>
      <sz val="11"/>
      <color indexed="56"/>
      <name val="Arial CE"/>
    </font>
    <font>
      <sz val="11"/>
      <color indexed="55"/>
      <name val="Arial CE"/>
    </font>
    <font>
      <sz val="10"/>
      <color indexed="48"/>
      <name val="Arial CE"/>
    </font>
    <font>
      <b/>
      <sz val="12"/>
      <color indexed="16"/>
      <name val="Arial CE"/>
    </font>
    <font>
      <sz val="8"/>
      <color indexed="16"/>
      <name val="Arial CE"/>
    </font>
    <font>
      <b/>
      <sz val="8"/>
      <name val="Arial CE"/>
    </font>
    <font>
      <i/>
      <sz val="9"/>
      <color indexed="12"/>
      <name val="Arial CE"/>
    </font>
    <font>
      <i/>
      <sz val="8"/>
      <color indexed="12"/>
      <name val="Arial CE"/>
    </font>
    <font>
      <sz val="8"/>
      <name val="Arial CE"/>
      <family val="2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2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4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5" fillId="0" borderId="17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2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166" fontId="24" fillId="0" borderId="19" xfId="0" applyNumberFormat="1" applyFont="1" applyBorder="1" applyAlignment="1" applyProtection="1">
      <alignment vertical="center"/>
    </xf>
    <xf numFmtId="4" fontId="24" fillId="0" borderId="20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vertical="center"/>
    </xf>
    <xf numFmtId="4" fontId="6" fillId="0" borderId="19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9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vertical="center"/>
    </xf>
    <xf numFmtId="4" fontId="7" fillId="0" borderId="19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 wrapText="1"/>
    </xf>
    <xf numFmtId="0" fontId="17" fillId="2" borderId="15" xfId="0" applyFont="1" applyFill="1" applyBorder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 applyProtection="1"/>
    <xf numFmtId="0" fontId="0" fillId="0" borderId="10" xfId="0" applyBorder="1" applyAlignment="1" applyProtection="1">
      <alignment vertical="center"/>
    </xf>
    <xf numFmtId="166" fontId="27" fillId="0" borderId="10" xfId="0" applyNumberFormat="1" applyFont="1" applyBorder="1" applyAlignment="1" applyProtection="1"/>
    <xf numFmtId="166" fontId="27" fillId="0" borderId="11" xfId="0" applyNumberFormat="1" applyFont="1" applyBorder="1" applyAlignment="1" applyProtection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7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2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17" fillId="0" borderId="22" xfId="0" applyFont="1" applyBorder="1" applyAlignment="1" applyProtection="1">
      <alignment horizontal="center" vertical="center"/>
    </xf>
    <xf numFmtId="49" fontId="17" fillId="0" borderId="22" xfId="0" applyNumberFormat="1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167" fontId="17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166" fontId="18" fillId="0" borderId="0" xfId="0" applyNumberFormat="1" applyFont="1" applyBorder="1" applyAlignment="1" applyProtection="1">
      <alignment vertical="center"/>
    </xf>
    <xf numFmtId="166" fontId="18" fillId="0" borderId="12" xfId="0" applyNumberFormat="1" applyFont="1" applyBorder="1" applyAlignment="1" applyProtection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</xf>
    <xf numFmtId="49" fontId="29" fillId="0" borderId="22" xfId="0" applyNumberFormat="1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center" vertical="center" wrapText="1"/>
    </xf>
    <xf numFmtId="167" fontId="29" fillId="0" borderId="22" xfId="0" applyNumberFormat="1" applyFont="1" applyBorder="1" applyAlignment="1" applyProtection="1">
      <alignment vertical="center"/>
    </xf>
    <xf numFmtId="0" fontId="30" fillId="0" borderId="22" xfId="0" applyFont="1" applyBorder="1" applyAlignment="1" applyProtection="1">
      <alignment vertical="center"/>
    </xf>
    <xf numFmtId="0" fontId="30" fillId="0" borderId="3" xfId="0" applyFont="1" applyBorder="1" applyAlignment="1">
      <alignment vertical="center"/>
    </xf>
    <xf numFmtId="0" fontId="29" fillId="0" borderId="17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left" vertical="center"/>
    </xf>
    <xf numFmtId="0" fontId="18" fillId="0" borderId="19" xfId="0" applyFont="1" applyBorder="1" applyAlignment="1" applyProtection="1">
      <alignment horizontal="center" vertical="center"/>
    </xf>
    <xf numFmtId="166" fontId="18" fillId="0" borderId="19" xfId="0" applyNumberFormat="1" applyFont="1" applyBorder="1" applyAlignment="1" applyProtection="1">
      <alignment vertical="center"/>
    </xf>
    <xf numFmtId="166" fontId="18" fillId="0" borderId="20" xfId="0" applyNumberFormat="1" applyFont="1" applyBorder="1" applyAlignment="1" applyProtection="1">
      <alignment vertical="center"/>
    </xf>
    <xf numFmtId="4" fontId="19" fillId="0" borderId="0" xfId="0" applyNumberFormat="1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4" fontId="4" fillId="2" borderId="7" xfId="0" applyNumberFormat="1" applyFont="1" applyFill="1" applyBorder="1" applyAlignment="1" applyProtection="1">
      <alignment vertical="center"/>
    </xf>
    <xf numFmtId="0" fontId="0" fillId="2" borderId="7" xfId="0" applyFont="1" applyFill="1" applyBorder="1" applyAlignment="1" applyProtection="1">
      <alignment vertical="center"/>
    </xf>
    <xf numFmtId="0" fontId="0" fillId="2" borderId="21" xfId="0" applyFont="1" applyFill="1" applyBorder="1" applyAlignment="1" applyProtection="1">
      <alignment vertical="center"/>
    </xf>
    <xf numFmtId="4" fontId="13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0" fillId="0" borderId="0" xfId="0"/>
    <xf numFmtId="0" fontId="17" fillId="2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right" vertical="center"/>
    </xf>
    <xf numFmtId="0" fontId="17" fillId="2" borderId="21" xfId="0" applyFont="1" applyFill="1" applyBorder="1" applyAlignment="1" applyProtection="1">
      <alignment horizontal="left" vertical="center"/>
    </xf>
    <xf numFmtId="0" fontId="15" fillId="0" borderId="16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7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4" fontId="12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tabSelected="1" topLeftCell="A67" workbookViewId="0">
      <selection activeCell="AN8" sqref="AN8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 customWidth="1"/>
  </cols>
  <sheetData>
    <row r="1" spans="1:74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ht="36.950000000000003" customHeight="1"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7"/>
      <c r="C4" s="18"/>
      <c r="D4" s="19" t="s">
        <v>8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9</v>
      </c>
      <c r="BS4" s="13" t="s">
        <v>6</v>
      </c>
    </row>
    <row r="5" spans="1:74" ht="12" customHeight="1">
      <c r="B5" s="17"/>
      <c r="C5" s="18"/>
      <c r="D5" s="21" t="s">
        <v>10</v>
      </c>
      <c r="E5" s="18"/>
      <c r="F5" s="18"/>
      <c r="G5" s="18"/>
      <c r="H5" s="18"/>
      <c r="I5" s="18"/>
      <c r="J5" s="18"/>
      <c r="K5" s="229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18"/>
      <c r="AQ5" s="18"/>
      <c r="AR5" s="16"/>
      <c r="BS5" s="13" t="s">
        <v>6</v>
      </c>
    </row>
    <row r="6" spans="1:74" ht="36.950000000000003" customHeight="1">
      <c r="B6" s="17"/>
      <c r="C6" s="18"/>
      <c r="D6" s="23" t="s">
        <v>12</v>
      </c>
      <c r="E6" s="18"/>
      <c r="F6" s="18"/>
      <c r="G6" s="18"/>
      <c r="H6" s="18"/>
      <c r="I6" s="18"/>
      <c r="J6" s="18"/>
      <c r="K6" s="231" t="s">
        <v>273</v>
      </c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18"/>
      <c r="AQ6" s="18"/>
      <c r="AR6" s="16"/>
      <c r="BS6" s="13" t="s">
        <v>6</v>
      </c>
    </row>
    <row r="7" spans="1:74" ht="12" customHeight="1">
      <c r="B7" s="17"/>
      <c r="C7" s="18"/>
      <c r="D7" s="24" t="s">
        <v>13</v>
      </c>
      <c r="E7" s="18"/>
      <c r="F7" s="18"/>
      <c r="G7" s="18"/>
      <c r="H7" s="18"/>
      <c r="I7" s="18"/>
      <c r="J7" s="18"/>
      <c r="K7" s="22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4" t="s">
        <v>14</v>
      </c>
      <c r="AL7" s="18"/>
      <c r="AM7" s="18"/>
      <c r="AN7" s="22" t="s">
        <v>1</v>
      </c>
      <c r="AO7" s="18"/>
      <c r="AP7" s="18"/>
      <c r="AQ7" s="18"/>
      <c r="AR7" s="16"/>
      <c r="BS7" s="13" t="s">
        <v>6</v>
      </c>
    </row>
    <row r="8" spans="1:74" ht="12" customHeight="1">
      <c r="B8" s="17"/>
      <c r="C8" s="18"/>
      <c r="D8" s="24" t="s">
        <v>15</v>
      </c>
      <c r="E8" s="18"/>
      <c r="F8" s="18"/>
      <c r="G8" s="18"/>
      <c r="H8" s="18"/>
      <c r="I8" s="18"/>
      <c r="J8" s="18"/>
      <c r="K8" s="22" t="s">
        <v>16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4" t="s">
        <v>17</v>
      </c>
      <c r="AL8" s="18"/>
      <c r="AM8" s="18"/>
      <c r="AN8" s="22" t="s">
        <v>18</v>
      </c>
      <c r="AO8" s="18"/>
      <c r="AP8" s="18"/>
      <c r="AQ8" s="18"/>
      <c r="AR8" s="16"/>
      <c r="BS8" s="13" t="s">
        <v>6</v>
      </c>
    </row>
    <row r="9" spans="1:74" ht="14.45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S9" s="13" t="s">
        <v>6</v>
      </c>
    </row>
    <row r="10" spans="1:74" ht="12" customHeight="1">
      <c r="B10" s="17"/>
      <c r="C10" s="18"/>
      <c r="D10" s="24" t="s">
        <v>19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4" t="s">
        <v>20</v>
      </c>
      <c r="AL10" s="18"/>
      <c r="AM10" s="18"/>
      <c r="AN10" s="22" t="s">
        <v>1</v>
      </c>
      <c r="AO10" s="18"/>
      <c r="AP10" s="18"/>
      <c r="AQ10" s="18"/>
      <c r="AR10" s="16"/>
      <c r="BS10" s="13" t="s">
        <v>6</v>
      </c>
    </row>
    <row r="11" spans="1:74" ht="18.399999999999999" customHeight="1">
      <c r="B11" s="17"/>
      <c r="C11" s="18"/>
      <c r="D11" s="18"/>
      <c r="E11" s="22" t="s">
        <v>16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4" t="s">
        <v>21</v>
      </c>
      <c r="AL11" s="18"/>
      <c r="AM11" s="18"/>
      <c r="AN11" s="22" t="s">
        <v>1</v>
      </c>
      <c r="AO11" s="18"/>
      <c r="AP11" s="18"/>
      <c r="AQ11" s="18"/>
      <c r="AR11" s="16"/>
      <c r="BS11" s="13" t="s">
        <v>6</v>
      </c>
    </row>
    <row r="12" spans="1:74" ht="6.9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S12" s="13" t="s">
        <v>6</v>
      </c>
    </row>
    <row r="13" spans="1:74" ht="12" customHeight="1">
      <c r="B13" s="17"/>
      <c r="C13" s="18"/>
      <c r="D13" s="24" t="s">
        <v>22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4" t="s">
        <v>20</v>
      </c>
      <c r="AL13" s="18"/>
      <c r="AM13" s="18"/>
      <c r="AN13" s="22" t="s">
        <v>1</v>
      </c>
      <c r="AO13" s="18"/>
      <c r="AP13" s="18"/>
      <c r="AQ13" s="18"/>
      <c r="AR13" s="16"/>
      <c r="BS13" s="13" t="s">
        <v>6</v>
      </c>
    </row>
    <row r="14" spans="1:74" ht="12.75">
      <c r="B14" s="17"/>
      <c r="C14" s="18"/>
      <c r="D14" s="18"/>
      <c r="E14" s="22" t="s">
        <v>16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4" t="s">
        <v>21</v>
      </c>
      <c r="AL14" s="18"/>
      <c r="AM14" s="18"/>
      <c r="AN14" s="22" t="s">
        <v>1</v>
      </c>
      <c r="AO14" s="18"/>
      <c r="AP14" s="18"/>
      <c r="AQ14" s="18"/>
      <c r="AR14" s="16"/>
      <c r="BS14" s="13" t="s">
        <v>6</v>
      </c>
    </row>
    <row r="15" spans="1:74" ht="6.95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S15" s="13" t="s">
        <v>4</v>
      </c>
    </row>
    <row r="16" spans="1:74" ht="12" customHeight="1">
      <c r="B16" s="17"/>
      <c r="C16" s="18"/>
      <c r="D16" s="24" t="s">
        <v>23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4" t="s">
        <v>20</v>
      </c>
      <c r="AL16" s="18"/>
      <c r="AM16" s="18"/>
      <c r="AN16" s="22" t="s">
        <v>1</v>
      </c>
      <c r="AO16" s="18"/>
      <c r="AP16" s="18"/>
      <c r="AQ16" s="18"/>
      <c r="AR16" s="16"/>
      <c r="BS16" s="13" t="s">
        <v>4</v>
      </c>
    </row>
    <row r="17" spans="1:71" ht="18.399999999999999" customHeight="1">
      <c r="B17" s="17"/>
      <c r="C17" s="18"/>
      <c r="D17" s="18"/>
      <c r="E17" s="22" t="s">
        <v>16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4" t="s">
        <v>21</v>
      </c>
      <c r="AL17" s="18"/>
      <c r="AM17" s="18"/>
      <c r="AN17" s="22" t="s">
        <v>1</v>
      </c>
      <c r="AO17" s="18"/>
      <c r="AP17" s="18"/>
      <c r="AQ17" s="18"/>
      <c r="AR17" s="16"/>
      <c r="BS17" s="13" t="s">
        <v>24</v>
      </c>
    </row>
    <row r="18" spans="1:71" ht="6.95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S18" s="13" t="s">
        <v>25</v>
      </c>
    </row>
    <row r="19" spans="1:71" ht="12" customHeight="1">
      <c r="B19" s="17"/>
      <c r="C19" s="18"/>
      <c r="D19" s="24" t="s">
        <v>26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4" t="s">
        <v>20</v>
      </c>
      <c r="AL19" s="18"/>
      <c r="AM19" s="18"/>
      <c r="AN19" s="22" t="s">
        <v>1</v>
      </c>
      <c r="AO19" s="18"/>
      <c r="AP19" s="18"/>
      <c r="AQ19" s="18"/>
      <c r="AR19" s="16"/>
      <c r="BS19" s="13" t="s">
        <v>25</v>
      </c>
    </row>
    <row r="20" spans="1:71" ht="18.399999999999999" customHeight="1">
      <c r="B20" s="17"/>
      <c r="C20" s="18"/>
      <c r="D20" s="18"/>
      <c r="E20" s="22" t="s">
        <v>16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4" t="s">
        <v>21</v>
      </c>
      <c r="AL20" s="18"/>
      <c r="AM20" s="18"/>
      <c r="AN20" s="22" t="s">
        <v>1</v>
      </c>
      <c r="AO20" s="18"/>
      <c r="AP20" s="18"/>
      <c r="AQ20" s="18"/>
      <c r="AR20" s="16"/>
      <c r="BS20" s="13" t="s">
        <v>24</v>
      </c>
    </row>
    <row r="21" spans="1:71" ht="6.9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</row>
    <row r="22" spans="1:71" ht="12" customHeight="1">
      <c r="B22" s="17"/>
      <c r="C22" s="18"/>
      <c r="D22" s="24" t="s">
        <v>27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</row>
    <row r="23" spans="1:71" ht="16.5" customHeight="1">
      <c r="B23" s="17"/>
      <c r="C23" s="18"/>
      <c r="D23" s="18"/>
      <c r="E23" s="232" t="s">
        <v>1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18"/>
      <c r="AP23" s="18"/>
      <c r="AQ23" s="18"/>
      <c r="AR23" s="16"/>
    </row>
    <row r="24" spans="1:71" ht="6.95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</row>
    <row r="25" spans="1:71" ht="6.95" customHeight="1">
      <c r="B25" s="17"/>
      <c r="C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18"/>
      <c r="AQ25" s="18"/>
      <c r="AR25" s="16"/>
    </row>
    <row r="26" spans="1:71" s="1" customFormat="1" ht="25.9" customHeight="1">
      <c r="A26" s="27"/>
      <c r="B26" s="28"/>
      <c r="C26" s="29"/>
      <c r="D26" s="30" t="s">
        <v>28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33">
        <f>ROUND(AG94,2)</f>
        <v>0</v>
      </c>
      <c r="AL26" s="234"/>
      <c r="AM26" s="234"/>
      <c r="AN26" s="234"/>
      <c r="AO26" s="234"/>
      <c r="AP26" s="29"/>
      <c r="AQ26" s="29"/>
      <c r="AR26" s="32"/>
      <c r="BE26" s="27"/>
    </row>
    <row r="27" spans="1:71" s="1" customFormat="1" ht="6.95" customHeight="1">
      <c r="A27" s="27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2"/>
      <c r="BE27" s="27"/>
    </row>
    <row r="28" spans="1:71" s="1" customFormat="1" ht="12.75">
      <c r="A28" s="27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28" t="s">
        <v>29</v>
      </c>
      <c r="M28" s="228"/>
      <c r="N28" s="228"/>
      <c r="O28" s="228"/>
      <c r="P28" s="228"/>
      <c r="Q28" s="29"/>
      <c r="R28" s="29"/>
      <c r="S28" s="29"/>
      <c r="T28" s="29"/>
      <c r="U28" s="29"/>
      <c r="V28" s="29"/>
      <c r="W28" s="228" t="s">
        <v>30</v>
      </c>
      <c r="X28" s="228"/>
      <c r="Y28" s="228"/>
      <c r="Z28" s="228"/>
      <c r="AA28" s="228"/>
      <c r="AB28" s="228"/>
      <c r="AC28" s="228"/>
      <c r="AD28" s="228"/>
      <c r="AE28" s="228"/>
      <c r="AF28" s="29"/>
      <c r="AG28" s="29"/>
      <c r="AH28" s="29"/>
      <c r="AI28" s="29"/>
      <c r="AJ28" s="29"/>
      <c r="AK28" s="228" t="s">
        <v>31</v>
      </c>
      <c r="AL28" s="228"/>
      <c r="AM28" s="228"/>
      <c r="AN28" s="228"/>
      <c r="AO28" s="228"/>
      <c r="AP28" s="29"/>
      <c r="AQ28" s="29"/>
      <c r="AR28" s="32"/>
      <c r="BE28" s="27"/>
    </row>
    <row r="29" spans="1:71" s="2" customFormat="1" ht="14.45" customHeight="1">
      <c r="B29" s="33"/>
      <c r="C29" s="34"/>
      <c r="D29" s="24" t="s">
        <v>32</v>
      </c>
      <c r="E29" s="34"/>
      <c r="F29" s="24" t="s">
        <v>33</v>
      </c>
      <c r="G29" s="34"/>
      <c r="H29" s="34"/>
      <c r="I29" s="34"/>
      <c r="J29" s="34"/>
      <c r="K29" s="34"/>
      <c r="L29" s="209">
        <v>0.2</v>
      </c>
      <c r="M29" s="208"/>
      <c r="N29" s="208"/>
      <c r="O29" s="208"/>
      <c r="P29" s="208"/>
      <c r="Q29" s="34"/>
      <c r="R29" s="34"/>
      <c r="S29" s="34"/>
      <c r="T29" s="34"/>
      <c r="U29" s="34"/>
      <c r="V29" s="34"/>
      <c r="W29" s="207">
        <f>ROUND(AZ94, 2)</f>
        <v>0</v>
      </c>
      <c r="X29" s="208"/>
      <c r="Y29" s="208"/>
      <c r="Z29" s="208"/>
      <c r="AA29" s="208"/>
      <c r="AB29" s="208"/>
      <c r="AC29" s="208"/>
      <c r="AD29" s="208"/>
      <c r="AE29" s="208"/>
      <c r="AF29" s="34"/>
      <c r="AG29" s="34"/>
      <c r="AH29" s="34"/>
      <c r="AI29" s="34"/>
      <c r="AJ29" s="34"/>
      <c r="AK29" s="207">
        <f>ROUND(AV94, 2)</f>
        <v>0</v>
      </c>
      <c r="AL29" s="208"/>
      <c r="AM29" s="208"/>
      <c r="AN29" s="208"/>
      <c r="AO29" s="208"/>
      <c r="AP29" s="34"/>
      <c r="AQ29" s="34"/>
      <c r="AR29" s="35"/>
    </row>
    <row r="30" spans="1:71" s="2" customFormat="1" ht="14.45" customHeight="1">
      <c r="B30" s="33"/>
      <c r="C30" s="34"/>
      <c r="D30" s="34"/>
      <c r="E30" s="34"/>
      <c r="F30" s="24" t="s">
        <v>34</v>
      </c>
      <c r="G30" s="34"/>
      <c r="H30" s="34"/>
      <c r="I30" s="34"/>
      <c r="J30" s="34"/>
      <c r="K30" s="34"/>
      <c r="L30" s="209">
        <v>0.2</v>
      </c>
      <c r="M30" s="208"/>
      <c r="N30" s="208"/>
      <c r="O30" s="208"/>
      <c r="P30" s="208"/>
      <c r="Q30" s="34"/>
      <c r="R30" s="34"/>
      <c r="S30" s="34"/>
      <c r="T30" s="34"/>
      <c r="U30" s="34"/>
      <c r="V30" s="34"/>
      <c r="W30" s="207">
        <f>ROUND(BA94, 2)</f>
        <v>0</v>
      </c>
      <c r="X30" s="208"/>
      <c r="Y30" s="208"/>
      <c r="Z30" s="208"/>
      <c r="AA30" s="208"/>
      <c r="AB30" s="208"/>
      <c r="AC30" s="208"/>
      <c r="AD30" s="208"/>
      <c r="AE30" s="208"/>
      <c r="AF30" s="34"/>
      <c r="AG30" s="34"/>
      <c r="AH30" s="34"/>
      <c r="AI30" s="34"/>
      <c r="AJ30" s="34"/>
      <c r="AK30" s="207">
        <f>ROUND(AW94, 2)</f>
        <v>0</v>
      </c>
      <c r="AL30" s="208"/>
      <c r="AM30" s="208"/>
      <c r="AN30" s="208"/>
      <c r="AO30" s="208"/>
      <c r="AP30" s="34"/>
      <c r="AQ30" s="34"/>
      <c r="AR30" s="35"/>
    </row>
    <row r="31" spans="1:71" s="2" customFormat="1" ht="14.45" hidden="1" customHeight="1">
      <c r="B31" s="33"/>
      <c r="C31" s="34"/>
      <c r="D31" s="34"/>
      <c r="E31" s="34"/>
      <c r="F31" s="24" t="s">
        <v>35</v>
      </c>
      <c r="G31" s="34"/>
      <c r="H31" s="34"/>
      <c r="I31" s="34"/>
      <c r="J31" s="34"/>
      <c r="K31" s="34"/>
      <c r="L31" s="209">
        <v>0.2</v>
      </c>
      <c r="M31" s="208"/>
      <c r="N31" s="208"/>
      <c r="O31" s="208"/>
      <c r="P31" s="208"/>
      <c r="Q31" s="34"/>
      <c r="R31" s="34"/>
      <c r="S31" s="34"/>
      <c r="T31" s="34"/>
      <c r="U31" s="34"/>
      <c r="V31" s="34"/>
      <c r="W31" s="207">
        <f>ROUND(BB94, 2)</f>
        <v>0</v>
      </c>
      <c r="X31" s="208"/>
      <c r="Y31" s="208"/>
      <c r="Z31" s="208"/>
      <c r="AA31" s="208"/>
      <c r="AB31" s="208"/>
      <c r="AC31" s="208"/>
      <c r="AD31" s="208"/>
      <c r="AE31" s="208"/>
      <c r="AF31" s="34"/>
      <c r="AG31" s="34"/>
      <c r="AH31" s="34"/>
      <c r="AI31" s="34"/>
      <c r="AJ31" s="34"/>
      <c r="AK31" s="207">
        <v>0</v>
      </c>
      <c r="AL31" s="208"/>
      <c r="AM31" s="208"/>
      <c r="AN31" s="208"/>
      <c r="AO31" s="208"/>
      <c r="AP31" s="34"/>
      <c r="AQ31" s="34"/>
      <c r="AR31" s="35"/>
    </row>
    <row r="32" spans="1:71" s="2" customFormat="1" ht="14.45" hidden="1" customHeight="1">
      <c r="B32" s="33"/>
      <c r="C32" s="34"/>
      <c r="D32" s="34"/>
      <c r="E32" s="34"/>
      <c r="F32" s="24" t="s">
        <v>36</v>
      </c>
      <c r="G32" s="34"/>
      <c r="H32" s="34"/>
      <c r="I32" s="34"/>
      <c r="J32" s="34"/>
      <c r="K32" s="34"/>
      <c r="L32" s="209">
        <v>0.2</v>
      </c>
      <c r="M32" s="208"/>
      <c r="N32" s="208"/>
      <c r="O32" s="208"/>
      <c r="P32" s="208"/>
      <c r="Q32" s="34"/>
      <c r="R32" s="34"/>
      <c r="S32" s="34"/>
      <c r="T32" s="34"/>
      <c r="U32" s="34"/>
      <c r="V32" s="34"/>
      <c r="W32" s="207">
        <f>ROUND(BC94, 2)</f>
        <v>0</v>
      </c>
      <c r="X32" s="208"/>
      <c r="Y32" s="208"/>
      <c r="Z32" s="208"/>
      <c r="AA32" s="208"/>
      <c r="AB32" s="208"/>
      <c r="AC32" s="208"/>
      <c r="AD32" s="208"/>
      <c r="AE32" s="208"/>
      <c r="AF32" s="34"/>
      <c r="AG32" s="34"/>
      <c r="AH32" s="34"/>
      <c r="AI32" s="34"/>
      <c r="AJ32" s="34"/>
      <c r="AK32" s="207">
        <v>0</v>
      </c>
      <c r="AL32" s="208"/>
      <c r="AM32" s="208"/>
      <c r="AN32" s="208"/>
      <c r="AO32" s="208"/>
      <c r="AP32" s="34"/>
      <c r="AQ32" s="34"/>
      <c r="AR32" s="35"/>
    </row>
    <row r="33" spans="1:57" s="2" customFormat="1" ht="14.45" hidden="1" customHeight="1">
      <c r="B33" s="33"/>
      <c r="C33" s="34"/>
      <c r="D33" s="34"/>
      <c r="E33" s="34"/>
      <c r="F33" s="24" t="s">
        <v>37</v>
      </c>
      <c r="G33" s="34"/>
      <c r="H33" s="34"/>
      <c r="I33" s="34"/>
      <c r="J33" s="34"/>
      <c r="K33" s="34"/>
      <c r="L33" s="209">
        <v>0</v>
      </c>
      <c r="M33" s="208"/>
      <c r="N33" s="208"/>
      <c r="O33" s="208"/>
      <c r="P33" s="208"/>
      <c r="Q33" s="34"/>
      <c r="R33" s="34"/>
      <c r="S33" s="34"/>
      <c r="T33" s="34"/>
      <c r="U33" s="34"/>
      <c r="V33" s="34"/>
      <c r="W33" s="207">
        <f>ROUND(BD94, 2)</f>
        <v>0</v>
      </c>
      <c r="X33" s="208"/>
      <c r="Y33" s="208"/>
      <c r="Z33" s="208"/>
      <c r="AA33" s="208"/>
      <c r="AB33" s="208"/>
      <c r="AC33" s="208"/>
      <c r="AD33" s="208"/>
      <c r="AE33" s="208"/>
      <c r="AF33" s="34"/>
      <c r="AG33" s="34"/>
      <c r="AH33" s="34"/>
      <c r="AI33" s="34"/>
      <c r="AJ33" s="34"/>
      <c r="AK33" s="207">
        <v>0</v>
      </c>
      <c r="AL33" s="208"/>
      <c r="AM33" s="208"/>
      <c r="AN33" s="208"/>
      <c r="AO33" s="208"/>
      <c r="AP33" s="34"/>
      <c r="AQ33" s="34"/>
      <c r="AR33" s="35"/>
    </row>
    <row r="34" spans="1:57" s="1" customFormat="1" ht="6.95" customHeight="1">
      <c r="A34" s="27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2"/>
      <c r="BE34" s="27"/>
    </row>
    <row r="35" spans="1:57" s="1" customFormat="1" ht="25.9" customHeight="1">
      <c r="A35" s="27"/>
      <c r="B35" s="28"/>
      <c r="C35" s="36"/>
      <c r="D35" s="37" t="s">
        <v>38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39</v>
      </c>
      <c r="U35" s="38"/>
      <c r="V35" s="38"/>
      <c r="W35" s="38"/>
      <c r="X35" s="210" t="s">
        <v>40</v>
      </c>
      <c r="Y35" s="205"/>
      <c r="Z35" s="205"/>
      <c r="AA35" s="205"/>
      <c r="AB35" s="205"/>
      <c r="AC35" s="38"/>
      <c r="AD35" s="38"/>
      <c r="AE35" s="38"/>
      <c r="AF35" s="38"/>
      <c r="AG35" s="38"/>
      <c r="AH35" s="38"/>
      <c r="AI35" s="38"/>
      <c r="AJ35" s="38"/>
      <c r="AK35" s="204">
        <f>SUM(AK26:AK33)</f>
        <v>0</v>
      </c>
      <c r="AL35" s="205"/>
      <c r="AM35" s="205"/>
      <c r="AN35" s="205"/>
      <c r="AO35" s="206"/>
      <c r="AP35" s="36"/>
      <c r="AQ35" s="36"/>
      <c r="AR35" s="32"/>
      <c r="BE35" s="27"/>
    </row>
    <row r="36" spans="1:57" s="1" customFormat="1" ht="6.95" customHeight="1">
      <c r="A36" s="27"/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2"/>
      <c r="BE36" s="27"/>
    </row>
    <row r="37" spans="1:57" s="1" customFormat="1" ht="14.45" customHeight="1">
      <c r="A37" s="27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2"/>
      <c r="BE37" s="27"/>
    </row>
    <row r="38" spans="1:57" ht="14.45" customHeigh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6"/>
    </row>
    <row r="39" spans="1:57" ht="14.45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6"/>
    </row>
    <row r="40" spans="1:57" ht="14.45" customHeight="1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6"/>
    </row>
    <row r="41" spans="1:57" ht="14.45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spans="1:57" ht="14.45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spans="1:57" ht="14.45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spans="1:57" ht="14.45" customHeigh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spans="1:57" ht="14.45" customHeight="1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spans="1:57" ht="14.45" customHeigh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spans="1:57" ht="14.45" customHeigh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spans="1:57" ht="14.45" customHeigh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pans="1:57" s="1" customFormat="1" ht="14.45" customHeight="1">
      <c r="B49" s="40"/>
      <c r="C49" s="41"/>
      <c r="D49" s="42" t="s">
        <v>41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42</v>
      </c>
      <c r="AI49" s="43"/>
      <c r="AJ49" s="43"/>
      <c r="AK49" s="43"/>
      <c r="AL49" s="43"/>
      <c r="AM49" s="43"/>
      <c r="AN49" s="43"/>
      <c r="AO49" s="43"/>
      <c r="AP49" s="41"/>
      <c r="AQ49" s="41"/>
      <c r="AR49" s="44"/>
    </row>
    <row r="50" spans="1:57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 spans="1:57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 spans="1:57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 spans="1:57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 spans="1:57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 spans="1:57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 spans="1:57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 spans="1:57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 spans="1:57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 spans="1:57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pans="1:57" s="1" customFormat="1" ht="12.75">
      <c r="A60" s="27"/>
      <c r="B60" s="28"/>
      <c r="C60" s="29"/>
      <c r="D60" s="45" t="s">
        <v>43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5" t="s">
        <v>44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5" t="s">
        <v>43</v>
      </c>
      <c r="AI60" s="31"/>
      <c r="AJ60" s="31"/>
      <c r="AK60" s="31"/>
      <c r="AL60" s="31"/>
      <c r="AM60" s="45" t="s">
        <v>44</v>
      </c>
      <c r="AN60" s="31"/>
      <c r="AO60" s="31"/>
      <c r="AP60" s="29"/>
      <c r="AQ60" s="29"/>
      <c r="AR60" s="32"/>
      <c r="BE60" s="27"/>
    </row>
    <row r="61" spans="1:57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 spans="1:57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 spans="1:57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pans="1:57" s="1" customFormat="1" ht="12.75">
      <c r="A64" s="27"/>
      <c r="B64" s="28"/>
      <c r="C64" s="29"/>
      <c r="D64" s="42" t="s">
        <v>45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2" t="s">
        <v>46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2"/>
      <c r="BE64" s="27"/>
    </row>
    <row r="65" spans="1:57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 spans="1:57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 spans="1:57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 spans="1:57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 spans="1:57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 spans="1:57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 spans="1:57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 spans="1:57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 spans="1:57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 spans="1:57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pans="1:57" s="1" customFormat="1" ht="12.75">
      <c r="A75" s="27"/>
      <c r="B75" s="28"/>
      <c r="C75" s="29"/>
      <c r="D75" s="45" t="s">
        <v>43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5" t="s">
        <v>44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5" t="s">
        <v>43</v>
      </c>
      <c r="AI75" s="31"/>
      <c r="AJ75" s="31"/>
      <c r="AK75" s="31"/>
      <c r="AL75" s="31"/>
      <c r="AM75" s="45" t="s">
        <v>44</v>
      </c>
      <c r="AN75" s="31"/>
      <c r="AO75" s="31"/>
      <c r="AP75" s="29"/>
      <c r="AQ75" s="29"/>
      <c r="AR75" s="32"/>
      <c r="BE75" s="27"/>
    </row>
    <row r="76" spans="1:57" s="1" customFormat="1">
      <c r="A76" s="27"/>
      <c r="B76" s="28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2"/>
      <c r="BE76" s="27"/>
    </row>
    <row r="77" spans="1:57" s="1" customFormat="1" ht="6.95" customHeight="1">
      <c r="A77" s="27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2"/>
      <c r="BE77" s="27"/>
    </row>
    <row r="81" spans="1:91" s="1" customFormat="1" ht="6.95" customHeight="1">
      <c r="A81" s="27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2"/>
      <c r="BE81" s="27"/>
    </row>
    <row r="82" spans="1:91" s="1" customFormat="1" ht="24.95" customHeight="1">
      <c r="A82" s="27"/>
      <c r="B82" s="28"/>
      <c r="C82" s="19" t="s">
        <v>47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2"/>
      <c r="BE82" s="27"/>
    </row>
    <row r="83" spans="1:91" s="1" customFormat="1" ht="6.95" customHeight="1">
      <c r="A83" s="27"/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2"/>
      <c r="BE83" s="27"/>
    </row>
    <row r="84" spans="1:91" s="3" customFormat="1" ht="12" customHeight="1">
      <c r="B84" s="51"/>
      <c r="C84" s="24" t="s">
        <v>10</v>
      </c>
      <c r="D84" s="52"/>
      <c r="E84" s="52"/>
      <c r="F84" s="52"/>
      <c r="G84" s="52"/>
      <c r="H84" s="52"/>
      <c r="I84" s="52"/>
      <c r="J84" s="52"/>
      <c r="K84" s="52"/>
      <c r="L84" s="52">
        <f>K5</f>
        <v>0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3"/>
    </row>
    <row r="85" spans="1:91" s="4" customFormat="1" ht="36.950000000000003" customHeight="1">
      <c r="B85" s="54"/>
      <c r="C85" s="55" t="s">
        <v>12</v>
      </c>
      <c r="D85" s="56"/>
      <c r="E85" s="56"/>
      <c r="F85" s="56"/>
      <c r="G85" s="56"/>
      <c r="H85" s="56"/>
      <c r="I85" s="56"/>
      <c r="J85" s="56"/>
      <c r="K85" s="56"/>
      <c r="L85" s="223" t="str">
        <f>K6</f>
        <v>MŠ Letná - rekonštrukcia sociálnych zariadení (stavebno-technické úpravy ZTI)</v>
      </c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  <c r="AL85" s="224"/>
      <c r="AM85" s="224"/>
      <c r="AN85" s="224"/>
      <c r="AO85" s="224"/>
      <c r="AP85" s="56"/>
      <c r="AQ85" s="56"/>
      <c r="AR85" s="57"/>
    </row>
    <row r="86" spans="1:91" s="1" customFormat="1" ht="6.95" customHeight="1">
      <c r="A86" s="27"/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2"/>
      <c r="BE86" s="27"/>
    </row>
    <row r="87" spans="1:91" s="1" customFormat="1" ht="12" customHeight="1">
      <c r="A87" s="27"/>
      <c r="B87" s="28"/>
      <c r="C87" s="24" t="s">
        <v>15</v>
      </c>
      <c r="D87" s="29"/>
      <c r="E87" s="29"/>
      <c r="F87" s="29"/>
      <c r="G87" s="29"/>
      <c r="H87" s="29"/>
      <c r="I87" s="29"/>
      <c r="J87" s="29"/>
      <c r="K87" s="29"/>
      <c r="L87" s="58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17</v>
      </c>
      <c r="AJ87" s="29"/>
      <c r="AK87" s="29"/>
      <c r="AL87" s="29"/>
      <c r="AM87" s="225" t="str">
        <f>IF(AN8= "","",AN8)</f>
        <v>3. 8. 2020</v>
      </c>
      <c r="AN87" s="225"/>
      <c r="AO87" s="29"/>
      <c r="AP87" s="29"/>
      <c r="AQ87" s="29"/>
      <c r="AR87" s="32"/>
      <c r="BE87" s="27"/>
    </row>
    <row r="88" spans="1:91" s="1" customFormat="1" ht="6.95" customHeight="1">
      <c r="A88" s="27"/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2"/>
      <c r="BE88" s="27"/>
    </row>
    <row r="89" spans="1:91" s="1" customFormat="1" ht="15.2" customHeight="1">
      <c r="A89" s="27"/>
      <c r="B89" s="28"/>
      <c r="C89" s="24" t="s">
        <v>19</v>
      </c>
      <c r="D89" s="29"/>
      <c r="E89" s="29"/>
      <c r="F89" s="29"/>
      <c r="G89" s="29"/>
      <c r="H89" s="29"/>
      <c r="I89" s="29"/>
      <c r="J89" s="29"/>
      <c r="K89" s="29"/>
      <c r="L89" s="52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23</v>
      </c>
      <c r="AJ89" s="29"/>
      <c r="AK89" s="29"/>
      <c r="AL89" s="29"/>
      <c r="AM89" s="226" t="str">
        <f>IF(E17="","",E17)</f>
        <v xml:space="preserve"> </v>
      </c>
      <c r="AN89" s="227"/>
      <c r="AO89" s="227"/>
      <c r="AP89" s="227"/>
      <c r="AQ89" s="29"/>
      <c r="AR89" s="32"/>
      <c r="AS89" s="217" t="s">
        <v>48</v>
      </c>
      <c r="AT89" s="218"/>
      <c r="AU89" s="60"/>
      <c r="AV89" s="60"/>
      <c r="AW89" s="60"/>
      <c r="AX89" s="60"/>
      <c r="AY89" s="60"/>
      <c r="AZ89" s="60"/>
      <c r="BA89" s="60"/>
      <c r="BB89" s="60"/>
      <c r="BC89" s="60"/>
      <c r="BD89" s="61"/>
      <c r="BE89" s="27"/>
    </row>
    <row r="90" spans="1:91" s="1" customFormat="1" ht="15.2" customHeight="1">
      <c r="A90" s="27"/>
      <c r="B90" s="28"/>
      <c r="C90" s="24" t="s">
        <v>22</v>
      </c>
      <c r="D90" s="29"/>
      <c r="E90" s="29"/>
      <c r="F90" s="29"/>
      <c r="G90" s="29"/>
      <c r="H90" s="29"/>
      <c r="I90" s="29"/>
      <c r="J90" s="29"/>
      <c r="K90" s="29"/>
      <c r="L90" s="52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26</v>
      </c>
      <c r="AJ90" s="29"/>
      <c r="AK90" s="29"/>
      <c r="AL90" s="29"/>
      <c r="AM90" s="226" t="str">
        <f>IF(E20="","",E20)</f>
        <v xml:space="preserve"> </v>
      </c>
      <c r="AN90" s="227"/>
      <c r="AO90" s="227"/>
      <c r="AP90" s="227"/>
      <c r="AQ90" s="29"/>
      <c r="AR90" s="32"/>
      <c r="AS90" s="219"/>
      <c r="AT90" s="220"/>
      <c r="AU90" s="62"/>
      <c r="AV90" s="62"/>
      <c r="AW90" s="62"/>
      <c r="AX90" s="62"/>
      <c r="AY90" s="62"/>
      <c r="AZ90" s="62"/>
      <c r="BA90" s="62"/>
      <c r="BB90" s="62"/>
      <c r="BC90" s="62"/>
      <c r="BD90" s="63"/>
      <c r="BE90" s="27"/>
    </row>
    <row r="91" spans="1:91" s="1" customFormat="1" ht="10.9" customHeight="1">
      <c r="A91" s="27"/>
      <c r="B91" s="28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2"/>
      <c r="AS91" s="221"/>
      <c r="AT91" s="222"/>
      <c r="AU91" s="64"/>
      <c r="AV91" s="64"/>
      <c r="AW91" s="64"/>
      <c r="AX91" s="64"/>
      <c r="AY91" s="64"/>
      <c r="AZ91" s="64"/>
      <c r="BA91" s="64"/>
      <c r="BB91" s="64"/>
      <c r="BC91" s="64"/>
      <c r="BD91" s="65"/>
      <c r="BE91" s="27"/>
    </row>
    <row r="92" spans="1:91" s="1" customFormat="1" ht="29.25" customHeight="1">
      <c r="A92" s="27"/>
      <c r="B92" s="28"/>
      <c r="C92" s="212" t="s">
        <v>49</v>
      </c>
      <c r="D92" s="213"/>
      <c r="E92" s="213"/>
      <c r="F92" s="213"/>
      <c r="G92" s="213"/>
      <c r="H92" s="38"/>
      <c r="I92" s="214" t="s">
        <v>50</v>
      </c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5" t="s">
        <v>51</v>
      </c>
      <c r="AH92" s="213"/>
      <c r="AI92" s="213"/>
      <c r="AJ92" s="213"/>
      <c r="AK92" s="213"/>
      <c r="AL92" s="213"/>
      <c r="AM92" s="213"/>
      <c r="AN92" s="214" t="s">
        <v>52</v>
      </c>
      <c r="AO92" s="213"/>
      <c r="AP92" s="216"/>
      <c r="AQ92" s="66" t="s">
        <v>53</v>
      </c>
      <c r="AR92" s="32"/>
      <c r="AS92" s="67" t="s">
        <v>54</v>
      </c>
      <c r="AT92" s="68" t="s">
        <v>55</v>
      </c>
      <c r="AU92" s="68" t="s">
        <v>56</v>
      </c>
      <c r="AV92" s="68" t="s">
        <v>57</v>
      </c>
      <c r="AW92" s="68" t="s">
        <v>58</v>
      </c>
      <c r="AX92" s="68" t="s">
        <v>59</v>
      </c>
      <c r="AY92" s="68" t="s">
        <v>60</v>
      </c>
      <c r="AZ92" s="68" t="s">
        <v>61</v>
      </c>
      <c r="BA92" s="68" t="s">
        <v>62</v>
      </c>
      <c r="BB92" s="68" t="s">
        <v>63</v>
      </c>
      <c r="BC92" s="68" t="s">
        <v>64</v>
      </c>
      <c r="BD92" s="69" t="s">
        <v>65</v>
      </c>
      <c r="BE92" s="27"/>
    </row>
    <row r="93" spans="1:91" s="1" customFormat="1" ht="10.9" customHeight="1">
      <c r="A93" s="27"/>
      <c r="B93" s="28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2"/>
      <c r="AS93" s="70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2"/>
      <c r="BE93" s="27"/>
    </row>
    <row r="94" spans="1:91" s="5" customFormat="1" ht="32.450000000000003" customHeight="1">
      <c r="B94" s="73"/>
      <c r="C94" s="74" t="s">
        <v>66</v>
      </c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199">
        <f>ROUND(AG95,2)</f>
        <v>0</v>
      </c>
      <c r="AH94" s="199"/>
      <c r="AI94" s="199"/>
      <c r="AJ94" s="199"/>
      <c r="AK94" s="199"/>
      <c r="AL94" s="199"/>
      <c r="AM94" s="199"/>
      <c r="AN94" s="200">
        <f>SUM(AG94,AT94)</f>
        <v>0</v>
      </c>
      <c r="AO94" s="200"/>
      <c r="AP94" s="200"/>
      <c r="AQ94" s="77" t="s">
        <v>1</v>
      </c>
      <c r="AR94" s="78"/>
      <c r="AS94" s="79">
        <f>ROUND(AS95,2)</f>
        <v>0</v>
      </c>
      <c r="AT94" s="80">
        <f>ROUND(SUM(AV94:AW94),2)</f>
        <v>0</v>
      </c>
      <c r="AU94" s="81">
        <f>ROUND(AU95,5)</f>
        <v>129.04886999999999</v>
      </c>
      <c r="AV94" s="80">
        <f>ROUND(AZ94*L29,2)</f>
        <v>0</v>
      </c>
      <c r="AW94" s="80">
        <f>ROUND(BA94*L30,2)</f>
        <v>0</v>
      </c>
      <c r="AX94" s="80">
        <f>ROUND(BB94*L29,2)</f>
        <v>0</v>
      </c>
      <c r="AY94" s="80">
        <f>ROUND(BC94*L30,2)</f>
        <v>0</v>
      </c>
      <c r="AZ94" s="80">
        <f>ROUND(AZ95,2)</f>
        <v>0</v>
      </c>
      <c r="BA94" s="80">
        <f>ROUND(BA95,2)</f>
        <v>0</v>
      </c>
      <c r="BB94" s="80">
        <f>ROUND(BB95,2)</f>
        <v>0</v>
      </c>
      <c r="BC94" s="80">
        <f>ROUND(BC95,2)</f>
        <v>0</v>
      </c>
      <c r="BD94" s="82">
        <f>ROUND(BD95,2)</f>
        <v>0</v>
      </c>
      <c r="BS94" s="83" t="s">
        <v>67</v>
      </c>
      <c r="BT94" s="83" t="s">
        <v>68</v>
      </c>
      <c r="BU94" s="84" t="s">
        <v>69</v>
      </c>
      <c r="BV94" s="83" t="s">
        <v>11</v>
      </c>
      <c r="BW94" s="83" t="s">
        <v>5</v>
      </c>
      <c r="BX94" s="83" t="s">
        <v>70</v>
      </c>
      <c r="CL94" s="83" t="s">
        <v>1</v>
      </c>
    </row>
    <row r="95" spans="1:91" s="6" customFormat="1" ht="16.5" customHeight="1">
      <c r="A95" s="85" t="s">
        <v>71</v>
      </c>
      <c r="B95" s="86"/>
      <c r="C95" s="87"/>
      <c r="D95" s="203" t="s">
        <v>72</v>
      </c>
      <c r="E95" s="203"/>
      <c r="F95" s="203"/>
      <c r="G95" s="203"/>
      <c r="H95" s="203"/>
      <c r="I95" s="88"/>
      <c r="J95" s="203" t="s">
        <v>73</v>
      </c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1">
        <f ca="1">'01 - ZTI + STAV'!J30</f>
        <v>0</v>
      </c>
      <c r="AH95" s="202"/>
      <c r="AI95" s="202"/>
      <c r="AJ95" s="202"/>
      <c r="AK95" s="202"/>
      <c r="AL95" s="202"/>
      <c r="AM95" s="202"/>
      <c r="AN95" s="201">
        <f>SUM(AG95,AT95)</f>
        <v>0</v>
      </c>
      <c r="AO95" s="202"/>
      <c r="AP95" s="202"/>
      <c r="AQ95" s="89" t="s">
        <v>74</v>
      </c>
      <c r="AR95" s="90"/>
      <c r="AS95" s="91">
        <v>0</v>
      </c>
      <c r="AT95" s="92">
        <f>ROUND(SUM(AV95:AW95),2)</f>
        <v>0</v>
      </c>
      <c r="AU95" s="93">
        <f ca="1">'01 - ZTI + STAV'!P126</f>
        <v>129.04886999999999</v>
      </c>
      <c r="AV95" s="92">
        <f ca="1">'01 - ZTI + STAV'!J33</f>
        <v>0</v>
      </c>
      <c r="AW95" s="92">
        <f ca="1">'01 - ZTI + STAV'!J34</f>
        <v>0</v>
      </c>
      <c r="AX95" s="92">
        <f ca="1">'01 - ZTI + STAV'!J35</f>
        <v>0</v>
      </c>
      <c r="AY95" s="92">
        <f ca="1">'01 - ZTI + STAV'!J36</f>
        <v>0</v>
      </c>
      <c r="AZ95" s="92">
        <f ca="1">'01 - ZTI + STAV'!F33</f>
        <v>0</v>
      </c>
      <c r="BA95" s="92">
        <f ca="1">'01 - ZTI + STAV'!F34</f>
        <v>0</v>
      </c>
      <c r="BB95" s="92">
        <f ca="1">'01 - ZTI + STAV'!F35</f>
        <v>0</v>
      </c>
      <c r="BC95" s="92">
        <f ca="1">'01 - ZTI + STAV'!F36</f>
        <v>0</v>
      </c>
      <c r="BD95" s="94">
        <f ca="1">'01 - ZTI + STAV'!F37</f>
        <v>0</v>
      </c>
      <c r="BT95" s="95" t="s">
        <v>75</v>
      </c>
      <c r="BV95" s="95" t="s">
        <v>11</v>
      </c>
      <c r="BW95" s="95" t="s">
        <v>76</v>
      </c>
      <c r="BX95" s="95" t="s">
        <v>5</v>
      </c>
      <c r="CL95" s="95" t="s">
        <v>1</v>
      </c>
      <c r="CM95" s="95" t="s">
        <v>68</v>
      </c>
    </row>
    <row r="96" spans="1:91" s="1" customFormat="1" ht="30" customHeight="1">
      <c r="A96" s="27"/>
      <c r="B96" s="28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2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s="1" customFormat="1" ht="6.95" customHeight="1">
      <c r="A97" s="27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2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</sheetData>
  <sheetProtection formatColumns="0" formatRows="0"/>
  <mergeCells count="40">
    <mergeCell ref="L33:P33"/>
    <mergeCell ref="L28:P28"/>
    <mergeCell ref="W28:AE28"/>
    <mergeCell ref="AK28:AO28"/>
    <mergeCell ref="K5:AO5"/>
    <mergeCell ref="K6:AO6"/>
    <mergeCell ref="E23:AN23"/>
    <mergeCell ref="AK26:AO26"/>
    <mergeCell ref="W29:AE29"/>
    <mergeCell ref="AK29:AO29"/>
    <mergeCell ref="L29:P29"/>
    <mergeCell ref="W30:AE30"/>
    <mergeCell ref="AK30:AO30"/>
    <mergeCell ref="L30:P30"/>
    <mergeCell ref="AR2:BE2"/>
    <mergeCell ref="C92:G92"/>
    <mergeCell ref="I92:AF92"/>
    <mergeCell ref="AG92:AM92"/>
    <mergeCell ref="AN92:AP92"/>
    <mergeCell ref="AS89:AT91"/>
    <mergeCell ref="L85:AO85"/>
    <mergeCell ref="AM87:AN87"/>
    <mergeCell ref="AM89:AP89"/>
    <mergeCell ref="AM90:AP90"/>
    <mergeCell ref="AK35:AO35"/>
    <mergeCell ref="W31:AE31"/>
    <mergeCell ref="AK31:AO31"/>
    <mergeCell ref="L31:P31"/>
    <mergeCell ref="W32:AE32"/>
    <mergeCell ref="AK32:AO32"/>
    <mergeCell ref="X35:AB35"/>
    <mergeCell ref="L32:P32"/>
    <mergeCell ref="W33:AE33"/>
    <mergeCell ref="AK33:AO33"/>
    <mergeCell ref="AG94:AM94"/>
    <mergeCell ref="AN94:AP94"/>
    <mergeCell ref="AN95:AP95"/>
    <mergeCell ref="AG95:AM95"/>
    <mergeCell ref="D95:H95"/>
    <mergeCell ref="J95:AF95"/>
  </mergeCells>
  <phoneticPr fontId="31" type="noConversion"/>
  <hyperlinks>
    <hyperlink ref="A95" location="'01 - ZTI + STAV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75"/>
  <sheetViews>
    <sheetView showGridLines="0" workbookViewId="0">
      <selection activeCell="I174" sqref="I17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1.5" customWidth="1"/>
    <col min="9" max="10" width="20.1640625" customWidth="1"/>
    <col min="11" max="11" width="20.1640625" hidden="1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46">
      <c r="A1" s="18"/>
    </row>
    <row r="2" spans="1:46" ht="36.950000000000003" customHeight="1"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3" t="s">
        <v>76</v>
      </c>
    </row>
    <row r="3" spans="1:46" ht="6.95" customHeight="1">
      <c r="B3" s="96"/>
      <c r="C3" s="97"/>
      <c r="D3" s="97"/>
      <c r="E3" s="97"/>
      <c r="F3" s="97"/>
      <c r="G3" s="97"/>
      <c r="H3" s="97"/>
      <c r="I3" s="97"/>
      <c r="J3" s="97"/>
      <c r="K3" s="97"/>
      <c r="L3" s="16"/>
      <c r="AT3" s="13" t="s">
        <v>68</v>
      </c>
    </row>
    <row r="4" spans="1:46" ht="24.95" customHeight="1">
      <c r="B4" s="16"/>
      <c r="D4" s="98" t="s">
        <v>77</v>
      </c>
      <c r="L4" s="16"/>
      <c r="M4" s="99" t="s">
        <v>9</v>
      </c>
      <c r="AT4" s="13" t="s">
        <v>4</v>
      </c>
    </row>
    <row r="5" spans="1:46" ht="6.95" customHeight="1">
      <c r="B5" s="16"/>
      <c r="L5" s="16"/>
    </row>
    <row r="6" spans="1:46" ht="12" customHeight="1">
      <c r="B6" s="16"/>
      <c r="D6" s="100" t="s">
        <v>12</v>
      </c>
      <c r="L6" s="16"/>
    </row>
    <row r="7" spans="1:46" ht="16.5" customHeight="1">
      <c r="B7" s="16"/>
      <c r="E7" s="238" t="str">
        <f ca="1">'Rekapitulácia stavby'!K6</f>
        <v>MŠ Letná - rekonštrukcia sociálnych zariadení (stavebno-technické úpravy ZTI)</v>
      </c>
      <c r="F7" s="239"/>
      <c r="G7" s="239"/>
      <c r="H7" s="239"/>
      <c r="L7" s="16"/>
    </row>
    <row r="8" spans="1:46" s="1" customFormat="1" ht="12" customHeight="1">
      <c r="A8" s="27"/>
      <c r="B8" s="32"/>
      <c r="C8" s="27"/>
      <c r="D8" s="100" t="s">
        <v>78</v>
      </c>
      <c r="E8" s="27"/>
      <c r="F8" s="27"/>
      <c r="G8" s="27"/>
      <c r="H8" s="27"/>
      <c r="I8" s="27"/>
      <c r="J8" s="27"/>
      <c r="K8" s="27"/>
      <c r="L8" s="44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1" customFormat="1" ht="16.5" customHeight="1">
      <c r="A9" s="27"/>
      <c r="B9" s="32"/>
      <c r="C9" s="27"/>
      <c r="D9" s="27"/>
      <c r="E9" s="240" t="s">
        <v>79</v>
      </c>
      <c r="F9" s="241"/>
      <c r="G9" s="241"/>
      <c r="H9" s="241"/>
      <c r="I9" s="27"/>
      <c r="J9" s="27"/>
      <c r="K9" s="27"/>
      <c r="L9" s="44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1" customFormat="1">
      <c r="A10" s="27"/>
      <c r="B10" s="32"/>
      <c r="C10" s="27"/>
      <c r="D10" s="27"/>
      <c r="E10" s="27"/>
      <c r="F10" s="27"/>
      <c r="G10" s="27"/>
      <c r="H10" s="27"/>
      <c r="I10" s="27"/>
      <c r="J10" s="27"/>
      <c r="K10" s="27"/>
      <c r="L10" s="44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1" customFormat="1" ht="12" customHeight="1">
      <c r="A11" s="27"/>
      <c r="B11" s="32"/>
      <c r="C11" s="27"/>
      <c r="D11" s="100" t="s">
        <v>13</v>
      </c>
      <c r="E11" s="27"/>
      <c r="F11" s="101" t="s">
        <v>1</v>
      </c>
      <c r="G11" s="27"/>
      <c r="H11" s="27"/>
      <c r="I11" s="100" t="s">
        <v>14</v>
      </c>
      <c r="J11" s="101" t="s">
        <v>1</v>
      </c>
      <c r="K11" s="27"/>
      <c r="L11" s="44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1" customFormat="1" ht="12" customHeight="1">
      <c r="A12" s="27"/>
      <c r="B12" s="32"/>
      <c r="C12" s="27"/>
      <c r="D12" s="100" t="s">
        <v>15</v>
      </c>
      <c r="E12" s="27"/>
      <c r="F12" s="101" t="s">
        <v>16</v>
      </c>
      <c r="G12" s="27"/>
      <c r="H12" s="27"/>
      <c r="I12" s="100" t="s">
        <v>17</v>
      </c>
      <c r="J12" s="102" t="str">
        <f ca="1">'Rekapitulácia stavby'!AN8</f>
        <v>3. 8. 2020</v>
      </c>
      <c r="K12" s="27"/>
      <c r="L12" s="44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1" customFormat="1" ht="10.9" customHeight="1">
      <c r="A13" s="27"/>
      <c r="B13" s="32"/>
      <c r="C13" s="27"/>
      <c r="D13" s="27"/>
      <c r="E13" s="27"/>
      <c r="F13" s="27"/>
      <c r="G13" s="27"/>
      <c r="H13" s="27"/>
      <c r="I13" s="27"/>
      <c r="J13" s="27"/>
      <c r="K13" s="27"/>
      <c r="L13" s="44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1" customFormat="1" ht="12" customHeight="1">
      <c r="A14" s="27"/>
      <c r="B14" s="32"/>
      <c r="C14" s="27"/>
      <c r="D14" s="100" t="s">
        <v>19</v>
      </c>
      <c r="E14" s="27"/>
      <c r="F14" s="27"/>
      <c r="G14" s="27"/>
      <c r="H14" s="27"/>
      <c r="I14" s="100" t="s">
        <v>20</v>
      </c>
      <c r="J14" s="101" t="str">
        <f ca="1">IF('Rekapitulácia stavby'!AN10="","",'Rekapitulácia stavby'!AN10)</f>
        <v/>
      </c>
      <c r="K14" s="27"/>
      <c r="L14" s="44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1" customFormat="1" ht="18" customHeight="1">
      <c r="A15" s="27"/>
      <c r="B15" s="32"/>
      <c r="C15" s="27"/>
      <c r="D15" s="27"/>
      <c r="E15" s="101" t="str">
        <f ca="1">IF('Rekapitulácia stavby'!E11="","",'Rekapitulácia stavby'!E11)</f>
        <v xml:space="preserve"> </v>
      </c>
      <c r="F15" s="27"/>
      <c r="G15" s="27"/>
      <c r="H15" s="27"/>
      <c r="I15" s="100" t="s">
        <v>21</v>
      </c>
      <c r="J15" s="101" t="str">
        <f ca="1">IF('Rekapitulácia stavby'!AN11="","",'Rekapitulácia stavby'!AN11)</f>
        <v/>
      </c>
      <c r="K15" s="27"/>
      <c r="L15" s="44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1" customFormat="1" ht="6.95" customHeight="1">
      <c r="A16" s="27"/>
      <c r="B16" s="32"/>
      <c r="C16" s="27"/>
      <c r="D16" s="27"/>
      <c r="E16" s="27"/>
      <c r="F16" s="27"/>
      <c r="G16" s="27"/>
      <c r="H16" s="27"/>
      <c r="I16" s="27"/>
      <c r="J16" s="27"/>
      <c r="K16" s="27"/>
      <c r="L16" s="44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1" customFormat="1" ht="12" customHeight="1">
      <c r="A17" s="27"/>
      <c r="B17" s="32"/>
      <c r="C17" s="27"/>
      <c r="D17" s="100" t="s">
        <v>22</v>
      </c>
      <c r="E17" s="27"/>
      <c r="F17" s="27"/>
      <c r="G17" s="27"/>
      <c r="H17" s="27"/>
      <c r="I17" s="100" t="s">
        <v>20</v>
      </c>
      <c r="J17" s="101" t="str">
        <f ca="1">'Rekapitulácia stavby'!AN13</f>
        <v/>
      </c>
      <c r="K17" s="27"/>
      <c r="L17" s="44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1" customFormat="1" ht="18" customHeight="1">
      <c r="A18" s="27"/>
      <c r="B18" s="32"/>
      <c r="C18" s="27"/>
      <c r="D18" s="27"/>
      <c r="E18" s="242" t="str">
        <f ca="1">'Rekapitulácia stavby'!E14</f>
        <v xml:space="preserve"> </v>
      </c>
      <c r="F18" s="242"/>
      <c r="G18" s="242"/>
      <c r="H18" s="242"/>
      <c r="I18" s="100" t="s">
        <v>21</v>
      </c>
      <c r="J18" s="101" t="str">
        <f ca="1">'Rekapitulácia stavby'!AN14</f>
        <v/>
      </c>
      <c r="K18" s="27"/>
      <c r="L18" s="44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1" customFormat="1" ht="6.95" customHeight="1">
      <c r="A19" s="27"/>
      <c r="B19" s="32"/>
      <c r="C19" s="27"/>
      <c r="D19" s="27"/>
      <c r="E19" s="27"/>
      <c r="F19" s="27"/>
      <c r="G19" s="27"/>
      <c r="H19" s="27"/>
      <c r="I19" s="27"/>
      <c r="J19" s="27"/>
      <c r="K19" s="27"/>
      <c r="L19" s="44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1" customFormat="1" ht="12" customHeight="1">
      <c r="A20" s="27"/>
      <c r="B20" s="32"/>
      <c r="C20" s="27"/>
      <c r="D20" s="100" t="s">
        <v>23</v>
      </c>
      <c r="E20" s="27"/>
      <c r="F20" s="27"/>
      <c r="G20" s="27"/>
      <c r="H20" s="27"/>
      <c r="I20" s="100" t="s">
        <v>20</v>
      </c>
      <c r="J20" s="101" t="str">
        <f ca="1">IF('Rekapitulácia stavby'!AN16="","",'Rekapitulácia stavby'!AN16)</f>
        <v/>
      </c>
      <c r="K20" s="27"/>
      <c r="L20" s="44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1" customFormat="1" ht="18" customHeight="1">
      <c r="A21" s="27"/>
      <c r="B21" s="32"/>
      <c r="C21" s="27"/>
      <c r="D21" s="27"/>
      <c r="E21" s="101" t="str">
        <f ca="1">IF('Rekapitulácia stavby'!E17="","",'Rekapitulácia stavby'!E17)</f>
        <v xml:space="preserve"> </v>
      </c>
      <c r="F21" s="27"/>
      <c r="G21" s="27"/>
      <c r="H21" s="27"/>
      <c r="I21" s="100" t="s">
        <v>21</v>
      </c>
      <c r="J21" s="101" t="str">
        <f ca="1">IF('Rekapitulácia stavby'!AN17="","",'Rekapitulácia stavby'!AN17)</f>
        <v/>
      </c>
      <c r="K21" s="27"/>
      <c r="L21" s="44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1" customFormat="1" ht="6.95" customHeight="1">
      <c r="A22" s="27"/>
      <c r="B22" s="32"/>
      <c r="C22" s="27"/>
      <c r="D22" s="27"/>
      <c r="E22" s="27"/>
      <c r="F22" s="27"/>
      <c r="G22" s="27"/>
      <c r="H22" s="27"/>
      <c r="I22" s="27"/>
      <c r="J22" s="27"/>
      <c r="K22" s="27"/>
      <c r="L22" s="44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1" customFormat="1" ht="12" customHeight="1">
      <c r="A23" s="27"/>
      <c r="B23" s="32"/>
      <c r="C23" s="27"/>
      <c r="D23" s="100" t="s">
        <v>26</v>
      </c>
      <c r="E23" s="27"/>
      <c r="F23" s="27"/>
      <c r="G23" s="27"/>
      <c r="H23" s="27"/>
      <c r="I23" s="100" t="s">
        <v>20</v>
      </c>
      <c r="J23" s="101" t="str">
        <f ca="1">IF('Rekapitulácia stavby'!AN19="","",'Rekapitulácia stavby'!AN19)</f>
        <v/>
      </c>
      <c r="K23" s="27"/>
      <c r="L23" s="44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1" customFormat="1" ht="18" customHeight="1">
      <c r="A24" s="27"/>
      <c r="B24" s="32"/>
      <c r="C24" s="27"/>
      <c r="D24" s="27"/>
      <c r="E24" s="101" t="str">
        <f ca="1">IF('Rekapitulácia stavby'!E20="","",'Rekapitulácia stavby'!E20)</f>
        <v xml:space="preserve"> </v>
      </c>
      <c r="F24" s="27"/>
      <c r="G24" s="27"/>
      <c r="H24" s="27"/>
      <c r="I24" s="100" t="s">
        <v>21</v>
      </c>
      <c r="J24" s="101" t="str">
        <f ca="1">IF('Rekapitulácia stavby'!AN20="","",'Rekapitulácia stavby'!AN20)</f>
        <v/>
      </c>
      <c r="K24" s="27"/>
      <c r="L24" s="44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1" customFormat="1" ht="6.95" customHeight="1">
      <c r="A25" s="27"/>
      <c r="B25" s="32"/>
      <c r="C25" s="27"/>
      <c r="D25" s="27"/>
      <c r="E25" s="27"/>
      <c r="F25" s="27"/>
      <c r="G25" s="27"/>
      <c r="H25" s="27"/>
      <c r="I25" s="27"/>
      <c r="J25" s="27"/>
      <c r="K25" s="27"/>
      <c r="L25" s="44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1" customFormat="1" ht="12" customHeight="1">
      <c r="A26" s="27"/>
      <c r="B26" s="32"/>
      <c r="C26" s="27"/>
      <c r="D26" s="100" t="s">
        <v>27</v>
      </c>
      <c r="E26" s="27"/>
      <c r="F26" s="27"/>
      <c r="G26" s="27"/>
      <c r="H26" s="27"/>
      <c r="I26" s="27"/>
      <c r="J26" s="27"/>
      <c r="K26" s="27"/>
      <c r="L26" s="44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7" customFormat="1" ht="16.5" customHeight="1">
      <c r="A27" s="103"/>
      <c r="B27" s="104"/>
      <c r="C27" s="103"/>
      <c r="D27" s="103"/>
      <c r="E27" s="243" t="s">
        <v>1</v>
      </c>
      <c r="F27" s="243"/>
      <c r="G27" s="243"/>
      <c r="H27" s="243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1" customFormat="1" ht="6.95" customHeight="1">
      <c r="A28" s="27"/>
      <c r="B28" s="32"/>
      <c r="C28" s="27"/>
      <c r="D28" s="27"/>
      <c r="E28" s="27"/>
      <c r="F28" s="27"/>
      <c r="G28" s="27"/>
      <c r="H28" s="27"/>
      <c r="I28" s="27"/>
      <c r="J28" s="27"/>
      <c r="K28" s="27"/>
      <c r="L28" s="44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1" customFormat="1" ht="6.95" customHeight="1">
      <c r="A29" s="27"/>
      <c r="B29" s="32"/>
      <c r="C29" s="27"/>
      <c r="D29" s="106"/>
      <c r="E29" s="106"/>
      <c r="F29" s="106"/>
      <c r="G29" s="106"/>
      <c r="H29" s="106"/>
      <c r="I29" s="106"/>
      <c r="J29" s="106"/>
      <c r="K29" s="106"/>
      <c r="L29" s="44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1" customFormat="1" ht="25.35" customHeight="1">
      <c r="A30" s="27"/>
      <c r="B30" s="32"/>
      <c r="C30" s="27"/>
      <c r="D30" s="107" t="s">
        <v>28</v>
      </c>
      <c r="E30" s="27"/>
      <c r="F30" s="27"/>
      <c r="G30" s="27"/>
      <c r="H30" s="27"/>
      <c r="I30" s="27"/>
      <c r="J30" s="108">
        <f>ROUND(J126, 2)</f>
        <v>0</v>
      </c>
      <c r="K30" s="27"/>
      <c r="L30" s="44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1" customFormat="1" ht="6.95" customHeight="1">
      <c r="A31" s="27"/>
      <c r="B31" s="32"/>
      <c r="C31" s="27"/>
      <c r="D31" s="106"/>
      <c r="E31" s="106"/>
      <c r="F31" s="106"/>
      <c r="G31" s="106"/>
      <c r="H31" s="106"/>
      <c r="I31" s="106"/>
      <c r="J31" s="106"/>
      <c r="K31" s="106"/>
      <c r="L31" s="44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1" customFormat="1" ht="14.45" customHeight="1">
      <c r="A32" s="27"/>
      <c r="B32" s="32"/>
      <c r="C32" s="27"/>
      <c r="D32" s="27"/>
      <c r="E32" s="27"/>
      <c r="F32" s="109" t="s">
        <v>30</v>
      </c>
      <c r="G32" s="27"/>
      <c r="H32" s="27"/>
      <c r="I32" s="109" t="s">
        <v>29</v>
      </c>
      <c r="J32" s="109" t="s">
        <v>31</v>
      </c>
      <c r="K32" s="27"/>
      <c r="L32" s="44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1" customFormat="1" ht="14.45" customHeight="1">
      <c r="A33" s="27"/>
      <c r="B33" s="32"/>
      <c r="C33" s="27"/>
      <c r="D33" s="110" t="s">
        <v>32</v>
      </c>
      <c r="E33" s="100" t="s">
        <v>33</v>
      </c>
      <c r="F33" s="111">
        <f>ROUND((SUM(BE126:BE174)),  2)</f>
        <v>0</v>
      </c>
      <c r="G33" s="27"/>
      <c r="H33" s="27"/>
      <c r="I33" s="112">
        <v>0.2</v>
      </c>
      <c r="J33" s="111">
        <f>ROUND(((SUM(BE126:BE174))*I33),  2)</f>
        <v>0</v>
      </c>
      <c r="K33" s="27"/>
      <c r="L33" s="44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1" customFormat="1" ht="14.45" customHeight="1">
      <c r="A34" s="27"/>
      <c r="B34" s="32"/>
      <c r="C34" s="27"/>
      <c r="D34" s="27"/>
      <c r="E34" s="100" t="s">
        <v>34</v>
      </c>
      <c r="F34" s="111">
        <f>ROUND((SUM(BF126:BF174)),  2)</f>
        <v>0</v>
      </c>
      <c r="G34" s="27"/>
      <c r="H34" s="27"/>
      <c r="I34" s="112">
        <v>0.2</v>
      </c>
      <c r="J34" s="111">
        <f>ROUND(((SUM(BF126:BF174))*I34),  2)</f>
        <v>0</v>
      </c>
      <c r="K34" s="27"/>
      <c r="L34" s="44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1" customFormat="1" ht="14.45" hidden="1" customHeight="1">
      <c r="A35" s="27"/>
      <c r="B35" s="32"/>
      <c r="C35" s="27"/>
      <c r="D35" s="27"/>
      <c r="E35" s="100" t="s">
        <v>35</v>
      </c>
      <c r="F35" s="111">
        <f>ROUND((SUM(BG126:BG174)),  2)</f>
        <v>0</v>
      </c>
      <c r="G35" s="27"/>
      <c r="H35" s="27"/>
      <c r="I35" s="112">
        <v>0.2</v>
      </c>
      <c r="J35" s="111">
        <f>0</f>
        <v>0</v>
      </c>
      <c r="K35" s="27"/>
      <c r="L35" s="44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1" customFormat="1" ht="14.45" hidden="1" customHeight="1">
      <c r="A36" s="27"/>
      <c r="B36" s="32"/>
      <c r="C36" s="27"/>
      <c r="D36" s="27"/>
      <c r="E36" s="100" t="s">
        <v>36</v>
      </c>
      <c r="F36" s="111">
        <f>ROUND((SUM(BH126:BH174)),  2)</f>
        <v>0</v>
      </c>
      <c r="G36" s="27"/>
      <c r="H36" s="27"/>
      <c r="I36" s="112">
        <v>0.2</v>
      </c>
      <c r="J36" s="111">
        <f>0</f>
        <v>0</v>
      </c>
      <c r="K36" s="27"/>
      <c r="L36" s="44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1" customFormat="1" ht="14.45" hidden="1" customHeight="1">
      <c r="A37" s="27"/>
      <c r="B37" s="32"/>
      <c r="C37" s="27"/>
      <c r="D37" s="27"/>
      <c r="E37" s="100" t="s">
        <v>37</v>
      </c>
      <c r="F37" s="111">
        <f>ROUND((SUM(BI126:BI174)),  2)</f>
        <v>0</v>
      </c>
      <c r="G37" s="27"/>
      <c r="H37" s="27"/>
      <c r="I37" s="112">
        <v>0</v>
      </c>
      <c r="J37" s="111">
        <f>0</f>
        <v>0</v>
      </c>
      <c r="K37" s="27"/>
      <c r="L37" s="44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1" customFormat="1" ht="6.95" customHeight="1">
      <c r="A38" s="27"/>
      <c r="B38" s="32"/>
      <c r="C38" s="27"/>
      <c r="D38" s="27"/>
      <c r="E38" s="27"/>
      <c r="F38" s="27"/>
      <c r="G38" s="27"/>
      <c r="H38" s="27"/>
      <c r="I38" s="27"/>
      <c r="J38" s="27"/>
      <c r="K38" s="27"/>
      <c r="L38" s="44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1" customFormat="1" ht="25.35" customHeight="1">
      <c r="A39" s="27"/>
      <c r="B39" s="32"/>
      <c r="C39" s="113"/>
      <c r="D39" s="114" t="s">
        <v>38</v>
      </c>
      <c r="E39" s="115"/>
      <c r="F39" s="115"/>
      <c r="G39" s="116" t="s">
        <v>39</v>
      </c>
      <c r="H39" s="117" t="s">
        <v>40</v>
      </c>
      <c r="I39" s="115"/>
      <c r="J39" s="118">
        <f>SUM(J30:J37)</f>
        <v>0</v>
      </c>
      <c r="K39" s="119"/>
      <c r="L39" s="44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1" customFormat="1" ht="14.45" customHeight="1">
      <c r="A40" s="27"/>
      <c r="B40" s="32"/>
      <c r="C40" s="27"/>
      <c r="D40" s="27"/>
      <c r="E40" s="27"/>
      <c r="F40" s="27"/>
      <c r="G40" s="27"/>
      <c r="H40" s="27"/>
      <c r="I40" s="27"/>
      <c r="J40" s="27"/>
      <c r="K40" s="27"/>
      <c r="L40" s="44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ht="14.45" customHeight="1">
      <c r="B41" s="16"/>
      <c r="L41" s="16"/>
    </row>
    <row r="42" spans="1:31" ht="14.45" customHeight="1">
      <c r="B42" s="16"/>
      <c r="L42" s="16"/>
    </row>
    <row r="43" spans="1:31" ht="14.45" customHeight="1">
      <c r="B43" s="16"/>
      <c r="L43" s="16"/>
    </row>
    <row r="44" spans="1:31" ht="14.45" customHeight="1">
      <c r="B44" s="16"/>
      <c r="L44" s="16"/>
    </row>
    <row r="45" spans="1:31" ht="14.45" customHeight="1">
      <c r="B45" s="16"/>
      <c r="L45" s="16"/>
    </row>
    <row r="46" spans="1:31" ht="14.45" customHeight="1">
      <c r="B46" s="16"/>
      <c r="L46" s="16"/>
    </row>
    <row r="47" spans="1:31" ht="14.45" customHeight="1">
      <c r="B47" s="16"/>
      <c r="L47" s="16"/>
    </row>
    <row r="48" spans="1:31" ht="14.45" customHeight="1">
      <c r="B48" s="16"/>
      <c r="L48" s="16"/>
    </row>
    <row r="49" spans="1:31" ht="14.45" customHeight="1">
      <c r="B49" s="16"/>
      <c r="L49" s="16"/>
    </row>
    <row r="50" spans="1:31" s="1" customFormat="1" ht="14.45" customHeight="1">
      <c r="B50" s="44"/>
      <c r="D50" s="120" t="s">
        <v>41</v>
      </c>
      <c r="E50" s="121"/>
      <c r="F50" s="121"/>
      <c r="G50" s="120" t="s">
        <v>42</v>
      </c>
      <c r="H50" s="121"/>
      <c r="I50" s="121"/>
      <c r="J50" s="121"/>
      <c r="K50" s="121"/>
      <c r="L50" s="44"/>
    </row>
    <row r="51" spans="1:31">
      <c r="B51" s="16"/>
      <c r="L51" s="16"/>
    </row>
    <row r="52" spans="1:31">
      <c r="B52" s="16"/>
      <c r="L52" s="16"/>
    </row>
    <row r="53" spans="1:31">
      <c r="B53" s="16"/>
      <c r="L53" s="16"/>
    </row>
    <row r="54" spans="1:31">
      <c r="B54" s="16"/>
      <c r="L54" s="16"/>
    </row>
    <row r="55" spans="1:31">
      <c r="B55" s="16"/>
      <c r="L55" s="16"/>
    </row>
    <row r="56" spans="1:31">
      <c r="B56" s="16"/>
      <c r="L56" s="16"/>
    </row>
    <row r="57" spans="1:31">
      <c r="B57" s="16"/>
      <c r="L57" s="16"/>
    </row>
    <row r="58" spans="1:31">
      <c r="B58" s="16"/>
      <c r="L58" s="16"/>
    </row>
    <row r="59" spans="1:31">
      <c r="B59" s="16"/>
      <c r="L59" s="16"/>
    </row>
    <row r="60" spans="1:31">
      <c r="B60" s="16"/>
      <c r="L60" s="16"/>
    </row>
    <row r="61" spans="1:31" s="1" customFormat="1" ht="12.75">
      <c r="A61" s="27"/>
      <c r="B61" s="32"/>
      <c r="C61" s="27"/>
      <c r="D61" s="122" t="s">
        <v>43</v>
      </c>
      <c r="E61" s="123"/>
      <c r="F61" s="124" t="s">
        <v>44</v>
      </c>
      <c r="G61" s="122" t="s">
        <v>43</v>
      </c>
      <c r="H61" s="123"/>
      <c r="I61" s="123"/>
      <c r="J61" s="125" t="s">
        <v>44</v>
      </c>
      <c r="K61" s="123"/>
      <c r="L61" s="44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6"/>
      <c r="L62" s="16"/>
    </row>
    <row r="63" spans="1:31">
      <c r="B63" s="16"/>
      <c r="L63" s="16"/>
    </row>
    <row r="64" spans="1:31">
      <c r="B64" s="16"/>
      <c r="L64" s="16"/>
    </row>
    <row r="65" spans="1:31" s="1" customFormat="1" ht="12.75">
      <c r="A65" s="27"/>
      <c r="B65" s="32"/>
      <c r="C65" s="27"/>
      <c r="D65" s="120" t="s">
        <v>45</v>
      </c>
      <c r="E65" s="126"/>
      <c r="F65" s="126"/>
      <c r="G65" s="120" t="s">
        <v>46</v>
      </c>
      <c r="H65" s="126"/>
      <c r="I65" s="126"/>
      <c r="J65" s="126"/>
      <c r="K65" s="126"/>
      <c r="L65" s="44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6"/>
      <c r="L66" s="16"/>
    </row>
    <row r="67" spans="1:31">
      <c r="B67" s="16"/>
      <c r="L67" s="16"/>
    </row>
    <row r="68" spans="1:31">
      <c r="B68" s="16"/>
      <c r="L68" s="16"/>
    </row>
    <row r="69" spans="1:31">
      <c r="B69" s="16"/>
      <c r="L69" s="16"/>
    </row>
    <row r="70" spans="1:31">
      <c r="B70" s="16"/>
      <c r="L70" s="16"/>
    </row>
    <row r="71" spans="1:31">
      <c r="B71" s="16"/>
      <c r="L71" s="16"/>
    </row>
    <row r="72" spans="1:31">
      <c r="B72" s="16"/>
      <c r="L72" s="16"/>
    </row>
    <row r="73" spans="1:31">
      <c r="B73" s="16"/>
      <c r="L73" s="16"/>
    </row>
    <row r="74" spans="1:31">
      <c r="B74" s="16"/>
      <c r="L74" s="16"/>
    </row>
    <row r="75" spans="1:31">
      <c r="B75" s="16"/>
      <c r="L75" s="16"/>
    </row>
    <row r="76" spans="1:31" s="1" customFormat="1" ht="12.75">
      <c r="A76" s="27"/>
      <c r="B76" s="32"/>
      <c r="C76" s="27"/>
      <c r="D76" s="122" t="s">
        <v>43</v>
      </c>
      <c r="E76" s="123"/>
      <c r="F76" s="124" t="s">
        <v>44</v>
      </c>
      <c r="G76" s="122" t="s">
        <v>43</v>
      </c>
      <c r="H76" s="123"/>
      <c r="I76" s="123"/>
      <c r="J76" s="125" t="s">
        <v>44</v>
      </c>
      <c r="K76" s="123"/>
      <c r="L76" s="44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1" customFormat="1" ht="14.45" customHeight="1">
      <c r="A77" s="27"/>
      <c r="B77" s="127"/>
      <c r="C77" s="128"/>
      <c r="D77" s="128"/>
      <c r="E77" s="128"/>
      <c r="F77" s="128"/>
      <c r="G77" s="128"/>
      <c r="H77" s="128"/>
      <c r="I77" s="128"/>
      <c r="J77" s="128"/>
      <c r="K77" s="128"/>
      <c r="L77" s="44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1" customFormat="1" ht="6.95" customHeight="1">
      <c r="A81" s="27"/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44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1" customFormat="1" ht="24.95" customHeight="1">
      <c r="A82" s="27"/>
      <c r="B82" s="28"/>
      <c r="C82" s="19" t="s">
        <v>80</v>
      </c>
      <c r="D82" s="29"/>
      <c r="E82" s="29"/>
      <c r="F82" s="29"/>
      <c r="G82" s="29"/>
      <c r="H82" s="29"/>
      <c r="I82" s="29"/>
      <c r="J82" s="29"/>
      <c r="K82" s="29"/>
      <c r="L82" s="44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1" customFormat="1" ht="6.95" customHeight="1">
      <c r="A83" s="27"/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44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1" customFormat="1" ht="12" customHeight="1">
      <c r="A84" s="27"/>
      <c r="B84" s="28"/>
      <c r="C84" s="24" t="s">
        <v>12</v>
      </c>
      <c r="D84" s="29"/>
      <c r="E84" s="29"/>
      <c r="F84" s="29"/>
      <c r="G84" s="29"/>
      <c r="H84" s="29"/>
      <c r="I84" s="29"/>
      <c r="J84" s="29"/>
      <c r="K84" s="29"/>
      <c r="L84" s="44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1" customFormat="1" ht="16.5" customHeight="1">
      <c r="A85" s="27"/>
      <c r="B85" s="28"/>
      <c r="C85" s="29"/>
      <c r="D85" s="29"/>
      <c r="E85" s="236" t="str">
        <f>E7</f>
        <v>MŠ Letná - rekonštrukcia sociálnych zariadení (stavebno-technické úpravy ZTI)</v>
      </c>
      <c r="F85" s="237"/>
      <c r="G85" s="237"/>
      <c r="H85" s="237"/>
      <c r="I85" s="29"/>
      <c r="J85" s="29"/>
      <c r="K85" s="29"/>
      <c r="L85" s="44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1" customFormat="1" ht="12" customHeight="1">
      <c r="A86" s="27"/>
      <c r="B86" s="28"/>
      <c r="C86" s="24" t="s">
        <v>78</v>
      </c>
      <c r="D86" s="29"/>
      <c r="E86" s="29"/>
      <c r="F86" s="29"/>
      <c r="G86" s="29"/>
      <c r="H86" s="29"/>
      <c r="I86" s="29"/>
      <c r="J86" s="29"/>
      <c r="K86" s="29"/>
      <c r="L86" s="44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1" customFormat="1" ht="16.5" customHeight="1">
      <c r="A87" s="27"/>
      <c r="B87" s="28"/>
      <c r="C87" s="29"/>
      <c r="D87" s="29"/>
      <c r="E87" s="223" t="str">
        <f>E9</f>
        <v>01 - ZTI + STAV</v>
      </c>
      <c r="F87" s="235"/>
      <c r="G87" s="235"/>
      <c r="H87" s="235"/>
      <c r="I87" s="29"/>
      <c r="J87" s="29"/>
      <c r="K87" s="29"/>
      <c r="L87" s="44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1" customFormat="1" ht="6.95" customHeight="1">
      <c r="A88" s="27"/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44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1" customFormat="1" ht="12" customHeight="1">
      <c r="A89" s="27"/>
      <c r="B89" s="28"/>
      <c r="C89" s="24" t="s">
        <v>15</v>
      </c>
      <c r="D89" s="29"/>
      <c r="E89" s="29"/>
      <c r="F89" s="22" t="str">
        <f>F12</f>
        <v xml:space="preserve"> </v>
      </c>
      <c r="G89" s="29"/>
      <c r="H89" s="29"/>
      <c r="I89" s="24" t="s">
        <v>17</v>
      </c>
      <c r="J89" s="59" t="str">
        <f>IF(J12="","",J12)</f>
        <v>3. 8. 2020</v>
      </c>
      <c r="K89" s="29"/>
      <c r="L89" s="44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1" customFormat="1" ht="6.95" customHeight="1">
      <c r="A90" s="27"/>
      <c r="B90" s="28"/>
      <c r="C90" s="29"/>
      <c r="D90" s="29"/>
      <c r="E90" s="29"/>
      <c r="F90" s="29"/>
      <c r="G90" s="29"/>
      <c r="H90" s="29"/>
      <c r="I90" s="29"/>
      <c r="J90" s="29"/>
      <c r="K90" s="29"/>
      <c r="L90" s="44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1" customFormat="1" ht="15.2" customHeight="1">
      <c r="A91" s="27"/>
      <c r="B91" s="28"/>
      <c r="C91" s="24" t="s">
        <v>19</v>
      </c>
      <c r="D91" s="29"/>
      <c r="E91" s="29"/>
      <c r="F91" s="22" t="str">
        <f>E15</f>
        <v xml:space="preserve"> </v>
      </c>
      <c r="G91" s="29"/>
      <c r="H91" s="29"/>
      <c r="I91" s="24" t="s">
        <v>23</v>
      </c>
      <c r="J91" s="25" t="str">
        <f>E21</f>
        <v xml:space="preserve"> </v>
      </c>
      <c r="K91" s="29"/>
      <c r="L91" s="44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1" customFormat="1" ht="15.2" customHeight="1">
      <c r="A92" s="27"/>
      <c r="B92" s="28"/>
      <c r="C92" s="24" t="s">
        <v>22</v>
      </c>
      <c r="D92" s="29"/>
      <c r="E92" s="29"/>
      <c r="F92" s="22" t="str">
        <f>IF(E18="","",E18)</f>
        <v xml:space="preserve"> </v>
      </c>
      <c r="G92" s="29"/>
      <c r="H92" s="29"/>
      <c r="I92" s="24" t="s">
        <v>26</v>
      </c>
      <c r="J92" s="25" t="str">
        <f>E24</f>
        <v xml:space="preserve"> </v>
      </c>
      <c r="K92" s="29"/>
      <c r="L92" s="44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1" customFormat="1" ht="10.35" customHeight="1">
      <c r="A93" s="27"/>
      <c r="B93" s="28"/>
      <c r="C93" s="29"/>
      <c r="D93" s="29"/>
      <c r="E93" s="29"/>
      <c r="F93" s="29"/>
      <c r="G93" s="29"/>
      <c r="H93" s="29"/>
      <c r="I93" s="29"/>
      <c r="J93" s="29"/>
      <c r="K93" s="29"/>
      <c r="L93" s="44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1" customFormat="1" ht="29.25" customHeight="1">
      <c r="A94" s="27"/>
      <c r="B94" s="28"/>
      <c r="C94" s="131" t="s">
        <v>81</v>
      </c>
      <c r="D94" s="36"/>
      <c r="E94" s="36"/>
      <c r="F94" s="36"/>
      <c r="G94" s="36"/>
      <c r="H94" s="36"/>
      <c r="I94" s="36"/>
      <c r="J94" s="132" t="s">
        <v>82</v>
      </c>
      <c r="K94" s="36"/>
      <c r="L94" s="44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1" customFormat="1" ht="10.35" customHeight="1">
      <c r="A95" s="27"/>
      <c r="B95" s="28"/>
      <c r="C95" s="29"/>
      <c r="D95" s="29"/>
      <c r="E95" s="29"/>
      <c r="F95" s="29"/>
      <c r="G95" s="29"/>
      <c r="H95" s="29"/>
      <c r="I95" s="29"/>
      <c r="J95" s="29"/>
      <c r="K95" s="29"/>
      <c r="L95" s="44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1" customFormat="1" ht="22.9" customHeight="1">
      <c r="A96" s="27"/>
      <c r="B96" s="28"/>
      <c r="C96" s="133" t="s">
        <v>83</v>
      </c>
      <c r="D96" s="29"/>
      <c r="E96" s="29"/>
      <c r="F96" s="29"/>
      <c r="G96" s="29"/>
      <c r="H96" s="29"/>
      <c r="I96" s="29"/>
      <c r="J96" s="76">
        <f>J126</f>
        <v>0</v>
      </c>
      <c r="K96" s="29"/>
      <c r="L96" s="44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3" t="s">
        <v>84</v>
      </c>
    </row>
    <row r="97" spans="1:31" s="8" customFormat="1" ht="24.95" customHeight="1">
      <c r="B97" s="134"/>
      <c r="C97" s="135"/>
      <c r="D97" s="136" t="s">
        <v>85</v>
      </c>
      <c r="E97" s="137"/>
      <c r="F97" s="137"/>
      <c r="G97" s="137"/>
      <c r="H97" s="137"/>
      <c r="I97" s="137"/>
      <c r="J97" s="138">
        <f>J127</f>
        <v>0</v>
      </c>
      <c r="K97" s="135"/>
      <c r="L97" s="139"/>
    </row>
    <row r="98" spans="1:31" s="9" customFormat="1" ht="19.899999999999999" customHeight="1">
      <c r="B98" s="140"/>
      <c r="C98" s="141"/>
      <c r="D98" s="142" t="s">
        <v>86</v>
      </c>
      <c r="E98" s="143"/>
      <c r="F98" s="143"/>
      <c r="G98" s="143"/>
      <c r="H98" s="143"/>
      <c r="I98" s="143"/>
      <c r="J98" s="144">
        <f>J128</f>
        <v>0</v>
      </c>
      <c r="K98" s="141"/>
      <c r="L98" s="145"/>
    </row>
    <row r="99" spans="1:31" s="8" customFormat="1" ht="24.95" customHeight="1">
      <c r="B99" s="134"/>
      <c r="C99" s="135"/>
      <c r="D99" s="136" t="s">
        <v>87</v>
      </c>
      <c r="E99" s="137"/>
      <c r="F99" s="137"/>
      <c r="G99" s="137"/>
      <c r="H99" s="137"/>
      <c r="I99" s="137"/>
      <c r="J99" s="138">
        <f>J130</f>
        <v>0</v>
      </c>
      <c r="K99" s="135"/>
      <c r="L99" s="139"/>
    </row>
    <row r="100" spans="1:31" s="9" customFormat="1" ht="19.899999999999999" customHeight="1">
      <c r="B100" s="140"/>
      <c r="C100" s="141"/>
      <c r="D100" s="142" t="s">
        <v>88</v>
      </c>
      <c r="E100" s="143"/>
      <c r="F100" s="143"/>
      <c r="G100" s="143"/>
      <c r="H100" s="143"/>
      <c r="I100" s="143"/>
      <c r="J100" s="144">
        <f>J131</f>
        <v>0</v>
      </c>
      <c r="K100" s="141"/>
      <c r="L100" s="145"/>
    </row>
    <row r="101" spans="1:31" s="9" customFormat="1" ht="19.899999999999999" customHeight="1">
      <c r="B101" s="140"/>
      <c r="C101" s="141"/>
      <c r="D101" s="142" t="s">
        <v>89</v>
      </c>
      <c r="E101" s="143"/>
      <c r="F101" s="143"/>
      <c r="G101" s="143"/>
      <c r="H101" s="143"/>
      <c r="I101" s="143"/>
      <c r="J101" s="144">
        <f>J135</f>
        <v>0</v>
      </c>
      <c r="K101" s="141"/>
      <c r="L101" s="145"/>
    </row>
    <row r="102" spans="1:31" s="9" customFormat="1" ht="19.899999999999999" customHeight="1">
      <c r="B102" s="140"/>
      <c r="C102" s="141"/>
      <c r="D102" s="142" t="s">
        <v>90</v>
      </c>
      <c r="E102" s="143"/>
      <c r="F102" s="143"/>
      <c r="G102" s="143"/>
      <c r="H102" s="143"/>
      <c r="I102" s="143"/>
      <c r="J102" s="144">
        <f>J140</f>
        <v>0</v>
      </c>
      <c r="K102" s="141"/>
      <c r="L102" s="145"/>
    </row>
    <row r="103" spans="1:31" s="9" customFormat="1" ht="19.899999999999999" customHeight="1">
      <c r="B103" s="140"/>
      <c r="C103" s="141"/>
      <c r="D103" s="142" t="s">
        <v>91</v>
      </c>
      <c r="E103" s="143"/>
      <c r="F103" s="143"/>
      <c r="G103" s="143"/>
      <c r="H103" s="143"/>
      <c r="I103" s="143"/>
      <c r="J103" s="144">
        <f>J144</f>
        <v>0</v>
      </c>
      <c r="K103" s="141"/>
      <c r="L103" s="145"/>
    </row>
    <row r="104" spans="1:31" s="8" customFormat="1" ht="24.95" customHeight="1">
      <c r="B104" s="134"/>
      <c r="C104" s="135"/>
      <c r="D104" s="136" t="s">
        <v>92</v>
      </c>
      <c r="E104" s="137"/>
      <c r="F104" s="137"/>
      <c r="G104" s="137"/>
      <c r="H104" s="137"/>
      <c r="I104" s="137"/>
      <c r="J104" s="138">
        <f>J161</f>
        <v>0</v>
      </c>
      <c r="K104" s="135"/>
      <c r="L104" s="139"/>
    </row>
    <row r="105" spans="1:31" s="8" customFormat="1" ht="24.95" customHeight="1">
      <c r="B105" s="134"/>
      <c r="C105" s="135"/>
      <c r="D105" s="136" t="s">
        <v>93</v>
      </c>
      <c r="E105" s="137"/>
      <c r="F105" s="137"/>
      <c r="G105" s="137"/>
      <c r="H105" s="137"/>
      <c r="I105" s="137"/>
      <c r="J105" s="138">
        <f>J164</f>
        <v>0</v>
      </c>
      <c r="K105" s="135"/>
      <c r="L105" s="139"/>
    </row>
    <row r="106" spans="1:31" s="8" customFormat="1" ht="24.95" customHeight="1">
      <c r="B106" s="134"/>
      <c r="C106" s="135"/>
      <c r="D106" s="136" t="s">
        <v>94</v>
      </c>
      <c r="E106" s="137"/>
      <c r="F106" s="137"/>
      <c r="G106" s="137"/>
      <c r="H106" s="137"/>
      <c r="I106" s="137"/>
      <c r="J106" s="138">
        <f>J171</f>
        <v>0</v>
      </c>
      <c r="K106" s="135"/>
      <c r="L106" s="139"/>
    </row>
    <row r="107" spans="1:31" s="1" customFormat="1" ht="21.75" customHeight="1">
      <c r="A107" s="27"/>
      <c r="B107" s="28"/>
      <c r="C107" s="29"/>
      <c r="D107" s="29"/>
      <c r="E107" s="29"/>
      <c r="F107" s="29"/>
      <c r="G107" s="29"/>
      <c r="H107" s="29"/>
      <c r="I107" s="29"/>
      <c r="J107" s="29"/>
      <c r="K107" s="29"/>
      <c r="L107" s="44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1" customFormat="1" ht="6.95" customHeight="1">
      <c r="A108" s="27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4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12" spans="1:31" s="1" customFormat="1" ht="6.95" customHeight="1">
      <c r="A112" s="27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4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3" s="1" customFormat="1" ht="24.95" customHeight="1">
      <c r="A113" s="27"/>
      <c r="B113" s="28"/>
      <c r="C113" s="19" t="s">
        <v>95</v>
      </c>
      <c r="D113" s="29"/>
      <c r="E113" s="29"/>
      <c r="F113" s="29"/>
      <c r="G113" s="29"/>
      <c r="H113" s="29"/>
      <c r="I113" s="29"/>
      <c r="J113" s="29"/>
      <c r="K113" s="29"/>
      <c r="L113" s="44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3" s="1" customFormat="1" ht="6.95" customHeight="1">
      <c r="A114" s="27"/>
      <c r="B114" s="28"/>
      <c r="C114" s="29"/>
      <c r="D114" s="29"/>
      <c r="E114" s="29"/>
      <c r="F114" s="29"/>
      <c r="G114" s="29"/>
      <c r="H114" s="29"/>
      <c r="I114" s="29"/>
      <c r="J114" s="29"/>
      <c r="K114" s="29"/>
      <c r="L114" s="44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3" s="1" customFormat="1" ht="12" customHeight="1">
      <c r="A115" s="27"/>
      <c r="B115" s="28"/>
      <c r="C115" s="24" t="s">
        <v>12</v>
      </c>
      <c r="D115" s="29"/>
      <c r="E115" s="29"/>
      <c r="F115" s="29"/>
      <c r="G115" s="29"/>
      <c r="H115" s="29"/>
      <c r="I115" s="29"/>
      <c r="J115" s="29"/>
      <c r="K115" s="29"/>
      <c r="L115" s="44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3" s="1" customFormat="1" ht="16.5" customHeight="1">
      <c r="A116" s="27"/>
      <c r="B116" s="28"/>
      <c r="C116" s="29"/>
      <c r="D116" s="29"/>
      <c r="E116" s="236" t="str">
        <f>E7</f>
        <v>MŠ Letná - rekonštrukcia sociálnych zariadení (stavebno-technické úpravy ZTI)</v>
      </c>
      <c r="F116" s="237"/>
      <c r="G116" s="237"/>
      <c r="H116" s="237"/>
      <c r="I116" s="29"/>
      <c r="J116" s="29"/>
      <c r="K116" s="29"/>
      <c r="L116" s="44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3" s="1" customFormat="1" ht="12" customHeight="1">
      <c r="A117" s="27"/>
      <c r="B117" s="28"/>
      <c r="C117" s="24" t="s">
        <v>78</v>
      </c>
      <c r="D117" s="29"/>
      <c r="E117" s="29"/>
      <c r="F117" s="29"/>
      <c r="G117" s="29"/>
      <c r="H117" s="29"/>
      <c r="I117" s="29"/>
      <c r="J117" s="29"/>
      <c r="K117" s="29"/>
      <c r="L117" s="44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1:63" s="1" customFormat="1" ht="16.5" customHeight="1">
      <c r="A118" s="27"/>
      <c r="B118" s="28"/>
      <c r="C118" s="29"/>
      <c r="D118" s="29"/>
      <c r="E118" s="223" t="str">
        <f>E9</f>
        <v>01 - ZTI + STAV</v>
      </c>
      <c r="F118" s="235"/>
      <c r="G118" s="235"/>
      <c r="H118" s="235"/>
      <c r="I118" s="29"/>
      <c r="J118" s="29"/>
      <c r="K118" s="29"/>
      <c r="L118" s="44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63" s="1" customFormat="1" ht="6.95" customHeight="1">
      <c r="A119" s="27"/>
      <c r="B119" s="28"/>
      <c r="C119" s="29"/>
      <c r="D119" s="29"/>
      <c r="E119" s="29"/>
      <c r="F119" s="29"/>
      <c r="G119" s="29"/>
      <c r="H119" s="29"/>
      <c r="I119" s="29"/>
      <c r="J119" s="29"/>
      <c r="K119" s="29"/>
      <c r="L119" s="44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</row>
    <row r="120" spans="1:63" s="1" customFormat="1" ht="12" customHeight="1">
      <c r="A120" s="27"/>
      <c r="B120" s="28"/>
      <c r="C120" s="24" t="s">
        <v>15</v>
      </c>
      <c r="D120" s="29"/>
      <c r="E120" s="29"/>
      <c r="F120" s="22" t="str">
        <f>F12</f>
        <v xml:space="preserve"> </v>
      </c>
      <c r="G120" s="29"/>
      <c r="H120" s="29"/>
      <c r="I120" s="24" t="s">
        <v>17</v>
      </c>
      <c r="J120" s="59" t="str">
        <f>IF(J12="","",J12)</f>
        <v>3. 8. 2020</v>
      </c>
      <c r="K120" s="29"/>
      <c r="L120" s="44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</row>
    <row r="121" spans="1:63" s="1" customFormat="1" ht="6.95" customHeight="1">
      <c r="A121" s="27"/>
      <c r="B121" s="28"/>
      <c r="C121" s="29"/>
      <c r="D121" s="29"/>
      <c r="E121" s="29"/>
      <c r="F121" s="29"/>
      <c r="G121" s="29"/>
      <c r="H121" s="29"/>
      <c r="I121" s="29"/>
      <c r="J121" s="29"/>
      <c r="K121" s="29"/>
      <c r="L121" s="44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</row>
    <row r="122" spans="1:63" s="1" customFormat="1" ht="15.2" customHeight="1">
      <c r="A122" s="27"/>
      <c r="B122" s="28"/>
      <c r="C122" s="24" t="s">
        <v>19</v>
      </c>
      <c r="D122" s="29"/>
      <c r="E122" s="29"/>
      <c r="F122" s="22" t="str">
        <f>E15</f>
        <v xml:space="preserve"> </v>
      </c>
      <c r="G122" s="29"/>
      <c r="H122" s="29"/>
      <c r="I122" s="24" t="s">
        <v>23</v>
      </c>
      <c r="J122" s="25" t="str">
        <f>E21</f>
        <v xml:space="preserve"> </v>
      </c>
      <c r="K122" s="29"/>
      <c r="L122" s="44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  <row r="123" spans="1:63" s="1" customFormat="1" ht="15.2" customHeight="1">
      <c r="A123" s="27"/>
      <c r="B123" s="28"/>
      <c r="C123" s="24" t="s">
        <v>22</v>
      </c>
      <c r="D123" s="29"/>
      <c r="E123" s="29"/>
      <c r="F123" s="22" t="str">
        <f>IF(E18="","",E18)</f>
        <v xml:space="preserve"> </v>
      </c>
      <c r="G123" s="29"/>
      <c r="H123" s="29"/>
      <c r="I123" s="24" t="s">
        <v>26</v>
      </c>
      <c r="J123" s="25" t="str">
        <f>E24</f>
        <v xml:space="preserve"> </v>
      </c>
      <c r="K123" s="29"/>
      <c r="L123" s="44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</row>
    <row r="124" spans="1:63" s="1" customFormat="1" ht="10.35" customHeight="1">
      <c r="A124" s="27"/>
      <c r="B124" s="28"/>
      <c r="C124" s="29"/>
      <c r="D124" s="29"/>
      <c r="E124" s="29"/>
      <c r="F124" s="29"/>
      <c r="G124" s="29"/>
      <c r="H124" s="29"/>
      <c r="I124" s="29"/>
      <c r="J124" s="29"/>
      <c r="K124" s="29"/>
      <c r="L124" s="44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</row>
    <row r="125" spans="1:63" s="10" customFormat="1" ht="29.25" customHeight="1">
      <c r="A125" s="146"/>
      <c r="B125" s="147"/>
      <c r="C125" s="148" t="s">
        <v>96</v>
      </c>
      <c r="D125" s="149" t="s">
        <v>53</v>
      </c>
      <c r="E125" s="149" t="s">
        <v>49</v>
      </c>
      <c r="F125" s="149" t="s">
        <v>50</v>
      </c>
      <c r="G125" s="149" t="s">
        <v>97</v>
      </c>
      <c r="H125" s="149" t="s">
        <v>98</v>
      </c>
      <c r="I125" s="149" t="s">
        <v>99</v>
      </c>
      <c r="J125" s="150" t="s">
        <v>82</v>
      </c>
      <c r="K125" s="151" t="s">
        <v>100</v>
      </c>
      <c r="L125" s="152"/>
      <c r="M125" s="67" t="s">
        <v>1</v>
      </c>
      <c r="N125" s="68" t="s">
        <v>32</v>
      </c>
      <c r="O125" s="68" t="s">
        <v>101</v>
      </c>
      <c r="P125" s="68" t="s">
        <v>102</v>
      </c>
      <c r="Q125" s="68" t="s">
        <v>103</v>
      </c>
      <c r="R125" s="68" t="s">
        <v>104</v>
      </c>
      <c r="S125" s="68" t="s">
        <v>105</v>
      </c>
      <c r="T125" s="69" t="s">
        <v>106</v>
      </c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</row>
    <row r="126" spans="1:63" s="1" customFormat="1" ht="22.9" customHeight="1">
      <c r="A126" s="27"/>
      <c r="B126" s="28"/>
      <c r="C126" s="74" t="s">
        <v>83</v>
      </c>
      <c r="D126" s="29"/>
      <c r="E126" s="29"/>
      <c r="F126" s="29"/>
      <c r="G126" s="29"/>
      <c r="H126" s="29"/>
      <c r="I126" s="29"/>
      <c r="J126" s="153">
        <f>BK126</f>
        <v>0</v>
      </c>
      <c r="K126" s="29"/>
      <c r="L126" s="32"/>
      <c r="M126" s="70"/>
      <c r="N126" s="154"/>
      <c r="O126" s="71"/>
      <c r="P126" s="155">
        <f>P127+P130+P161+P164+P171</f>
        <v>129.04886999999999</v>
      </c>
      <c r="Q126" s="71"/>
      <c r="R126" s="155">
        <f>R127+R130+R161+R164+R171</f>
        <v>9.0000000000000006E-5</v>
      </c>
      <c r="S126" s="71"/>
      <c r="T126" s="156">
        <f>T127+T130+T161+T164+T171</f>
        <v>2.7E-4</v>
      </c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T126" s="13" t="s">
        <v>67</v>
      </c>
      <c r="AU126" s="13" t="s">
        <v>84</v>
      </c>
      <c r="BK126" s="157">
        <f>BK127+BK130+BK161+BK164+BK171</f>
        <v>0</v>
      </c>
    </row>
    <row r="127" spans="1:63" s="11" customFormat="1" ht="25.9" customHeight="1">
      <c r="B127" s="158"/>
      <c r="C127" s="159"/>
      <c r="D127" s="160" t="s">
        <v>67</v>
      </c>
      <c r="E127" s="161" t="s">
        <v>107</v>
      </c>
      <c r="F127" s="161" t="s">
        <v>108</v>
      </c>
      <c r="G127" s="159"/>
      <c r="H127" s="159"/>
      <c r="I127" s="159"/>
      <c r="J127" s="162">
        <f>BK127</f>
        <v>0</v>
      </c>
      <c r="K127" s="159"/>
      <c r="L127" s="163"/>
      <c r="M127" s="164"/>
      <c r="N127" s="165"/>
      <c r="O127" s="165"/>
      <c r="P127" s="166">
        <f>P128</f>
        <v>4.8869999999999997E-2</v>
      </c>
      <c r="Q127" s="165"/>
      <c r="R127" s="166">
        <f>R128</f>
        <v>9.0000000000000006E-5</v>
      </c>
      <c r="S127" s="165"/>
      <c r="T127" s="167">
        <f>T128</f>
        <v>2.7E-4</v>
      </c>
      <c r="AR127" s="168" t="s">
        <v>75</v>
      </c>
      <c r="AT127" s="169" t="s">
        <v>67</v>
      </c>
      <c r="AU127" s="169" t="s">
        <v>68</v>
      </c>
      <c r="AY127" s="168" t="s">
        <v>109</v>
      </c>
      <c r="BK127" s="170">
        <f>BK128</f>
        <v>0</v>
      </c>
    </row>
    <row r="128" spans="1:63" s="11" customFormat="1" ht="22.9" customHeight="1">
      <c r="B128" s="158"/>
      <c r="C128" s="159"/>
      <c r="D128" s="160" t="s">
        <v>67</v>
      </c>
      <c r="E128" s="171" t="s">
        <v>110</v>
      </c>
      <c r="F128" s="171" t="s">
        <v>111</v>
      </c>
      <c r="G128" s="159"/>
      <c r="H128" s="159"/>
      <c r="I128" s="159"/>
      <c r="J128" s="172">
        <f>BK128</f>
        <v>0</v>
      </c>
      <c r="K128" s="159"/>
      <c r="L128" s="163"/>
      <c r="M128" s="164"/>
      <c r="N128" s="165"/>
      <c r="O128" s="165"/>
      <c r="P128" s="166">
        <f>P129</f>
        <v>4.8869999999999997E-2</v>
      </c>
      <c r="Q128" s="165"/>
      <c r="R128" s="166">
        <f>R129</f>
        <v>9.0000000000000006E-5</v>
      </c>
      <c r="S128" s="165"/>
      <c r="T128" s="167">
        <f>T129</f>
        <v>2.7E-4</v>
      </c>
      <c r="AR128" s="168" t="s">
        <v>75</v>
      </c>
      <c r="AT128" s="169" t="s">
        <v>67</v>
      </c>
      <c r="AU128" s="169" t="s">
        <v>75</v>
      </c>
      <c r="AY128" s="168" t="s">
        <v>109</v>
      </c>
      <c r="BK128" s="170">
        <f>BK129</f>
        <v>0</v>
      </c>
    </row>
    <row r="129" spans="1:65" s="1" customFormat="1" ht="14.45" customHeight="1">
      <c r="A129" s="27"/>
      <c r="B129" s="28"/>
      <c r="C129" s="173" t="s">
        <v>112</v>
      </c>
      <c r="D129" s="173" t="s">
        <v>113</v>
      </c>
      <c r="E129" s="174" t="s">
        <v>114</v>
      </c>
      <c r="F129" s="175" t="s">
        <v>115</v>
      </c>
      <c r="G129" s="176" t="s">
        <v>116</v>
      </c>
      <c r="H129" s="177">
        <v>9</v>
      </c>
      <c r="I129" s="177"/>
      <c r="J129" s="177">
        <f>ROUND(I129*H129,3)</f>
        <v>0</v>
      </c>
      <c r="K129" s="178"/>
      <c r="L129" s="32"/>
      <c r="M129" s="179" t="s">
        <v>1</v>
      </c>
      <c r="N129" s="180" t="s">
        <v>34</v>
      </c>
      <c r="O129" s="181">
        <v>5.4299999999999999E-3</v>
      </c>
      <c r="P129" s="181">
        <f>O129*H129</f>
        <v>4.8869999999999997E-2</v>
      </c>
      <c r="Q129" s="181">
        <v>1.0000000000000001E-5</v>
      </c>
      <c r="R129" s="181">
        <f>Q129*H129</f>
        <v>9.0000000000000006E-5</v>
      </c>
      <c r="S129" s="181">
        <v>3.0000000000000001E-5</v>
      </c>
      <c r="T129" s="182">
        <f>S129*H129</f>
        <v>2.7E-4</v>
      </c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R129" s="183" t="s">
        <v>117</v>
      </c>
      <c r="AT129" s="183" t="s">
        <v>113</v>
      </c>
      <c r="AU129" s="183" t="s">
        <v>118</v>
      </c>
      <c r="AY129" s="13" t="s">
        <v>109</v>
      </c>
      <c r="BE129" s="184">
        <f>IF(N129="základná",J129,0)</f>
        <v>0</v>
      </c>
      <c r="BF129" s="184">
        <f>IF(N129="znížená",J129,0)</f>
        <v>0</v>
      </c>
      <c r="BG129" s="184">
        <f>IF(N129="zákl. prenesená",J129,0)</f>
        <v>0</v>
      </c>
      <c r="BH129" s="184">
        <f>IF(N129="zníž. prenesená",J129,0)</f>
        <v>0</v>
      </c>
      <c r="BI129" s="184">
        <f>IF(N129="nulová",J129,0)</f>
        <v>0</v>
      </c>
      <c r="BJ129" s="13" t="s">
        <v>118</v>
      </c>
      <c r="BK129" s="185">
        <f>ROUND(I129*H129,3)</f>
        <v>0</v>
      </c>
      <c r="BL129" s="13" t="s">
        <v>117</v>
      </c>
      <c r="BM129" s="183" t="s">
        <v>119</v>
      </c>
    </row>
    <row r="130" spans="1:65" s="11" customFormat="1" ht="25.9" customHeight="1">
      <c r="B130" s="158"/>
      <c r="C130" s="159"/>
      <c r="D130" s="160" t="s">
        <v>67</v>
      </c>
      <c r="E130" s="161" t="s">
        <v>120</v>
      </c>
      <c r="F130" s="161" t="s">
        <v>121</v>
      </c>
      <c r="G130" s="159"/>
      <c r="H130" s="159"/>
      <c r="I130" s="159"/>
      <c r="J130" s="162">
        <f>BK130</f>
        <v>0</v>
      </c>
      <c r="K130" s="159"/>
      <c r="L130" s="163"/>
      <c r="M130" s="164"/>
      <c r="N130" s="165"/>
      <c r="O130" s="165"/>
      <c r="P130" s="166">
        <f>P131+P135+P140+P144</f>
        <v>0</v>
      </c>
      <c r="Q130" s="165"/>
      <c r="R130" s="166">
        <f>R131+R135+R140+R144</f>
        <v>0</v>
      </c>
      <c r="S130" s="165"/>
      <c r="T130" s="167">
        <f>T131+T135+T140+T144</f>
        <v>0</v>
      </c>
      <c r="AR130" s="168" t="s">
        <v>118</v>
      </c>
      <c r="AT130" s="169" t="s">
        <v>67</v>
      </c>
      <c r="AU130" s="169" t="s">
        <v>68</v>
      </c>
      <c r="AY130" s="168" t="s">
        <v>109</v>
      </c>
      <c r="BK130" s="170">
        <f>BK131+BK135+BK140+BK144</f>
        <v>0</v>
      </c>
    </row>
    <row r="131" spans="1:65" s="11" customFormat="1" ht="22.9" customHeight="1">
      <c r="B131" s="158"/>
      <c r="C131" s="159"/>
      <c r="D131" s="160" t="s">
        <v>67</v>
      </c>
      <c r="E131" s="171" t="s">
        <v>122</v>
      </c>
      <c r="F131" s="171" t="s">
        <v>123</v>
      </c>
      <c r="G131" s="159"/>
      <c r="H131" s="159"/>
      <c r="I131" s="159"/>
      <c r="J131" s="172">
        <f>BK131</f>
        <v>0</v>
      </c>
      <c r="K131" s="159"/>
      <c r="L131" s="163"/>
      <c r="M131" s="164"/>
      <c r="N131" s="165"/>
      <c r="O131" s="165"/>
      <c r="P131" s="166">
        <f>SUM(P132:P134)</f>
        <v>0</v>
      </c>
      <c r="Q131" s="165"/>
      <c r="R131" s="166">
        <f>SUM(R132:R134)</f>
        <v>0</v>
      </c>
      <c r="S131" s="165"/>
      <c r="T131" s="167">
        <f>SUM(T132:T134)</f>
        <v>0</v>
      </c>
      <c r="AR131" s="168" t="s">
        <v>118</v>
      </c>
      <c r="AT131" s="169" t="s">
        <v>67</v>
      </c>
      <c r="AU131" s="169" t="s">
        <v>75</v>
      </c>
      <c r="AY131" s="168" t="s">
        <v>109</v>
      </c>
      <c r="BK131" s="170">
        <f>SUM(BK132:BK134)</f>
        <v>0</v>
      </c>
    </row>
    <row r="132" spans="1:65" s="1" customFormat="1" ht="24.2" customHeight="1">
      <c r="A132" s="27"/>
      <c r="B132" s="28"/>
      <c r="C132" s="173" t="s">
        <v>124</v>
      </c>
      <c r="D132" s="173" t="s">
        <v>113</v>
      </c>
      <c r="E132" s="174" t="s">
        <v>125</v>
      </c>
      <c r="F132" s="175" t="s">
        <v>126</v>
      </c>
      <c r="G132" s="176" t="s">
        <v>127</v>
      </c>
      <c r="H132" s="177">
        <v>30</v>
      </c>
      <c r="I132" s="177"/>
      <c r="J132" s="177">
        <f>ROUND(I132*H132,3)</f>
        <v>0</v>
      </c>
      <c r="K132" s="178"/>
      <c r="L132" s="32"/>
      <c r="M132" s="179" t="s">
        <v>1</v>
      </c>
      <c r="N132" s="180" t="s">
        <v>34</v>
      </c>
      <c r="O132" s="181">
        <v>0</v>
      </c>
      <c r="P132" s="181">
        <f>O132*H132</f>
        <v>0</v>
      </c>
      <c r="Q132" s="181">
        <v>0</v>
      </c>
      <c r="R132" s="181">
        <f>Q132*H132</f>
        <v>0</v>
      </c>
      <c r="S132" s="181">
        <v>0</v>
      </c>
      <c r="T132" s="182">
        <f>S132*H132</f>
        <v>0</v>
      </c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R132" s="183" t="s">
        <v>128</v>
      </c>
      <c r="AT132" s="183" t="s">
        <v>113</v>
      </c>
      <c r="AU132" s="183" t="s">
        <v>118</v>
      </c>
      <c r="AY132" s="13" t="s">
        <v>109</v>
      </c>
      <c r="BE132" s="184">
        <f>IF(N132="základná",J132,0)</f>
        <v>0</v>
      </c>
      <c r="BF132" s="184">
        <f>IF(N132="znížená",J132,0)</f>
        <v>0</v>
      </c>
      <c r="BG132" s="184">
        <f>IF(N132="zákl. prenesená",J132,0)</f>
        <v>0</v>
      </c>
      <c r="BH132" s="184">
        <f>IF(N132="zníž. prenesená",J132,0)</f>
        <v>0</v>
      </c>
      <c r="BI132" s="184">
        <f>IF(N132="nulová",J132,0)</f>
        <v>0</v>
      </c>
      <c r="BJ132" s="13" t="s">
        <v>118</v>
      </c>
      <c r="BK132" s="185">
        <f>ROUND(I132*H132,3)</f>
        <v>0</v>
      </c>
      <c r="BL132" s="13" t="s">
        <v>128</v>
      </c>
      <c r="BM132" s="183" t="s">
        <v>118</v>
      </c>
    </row>
    <row r="133" spans="1:65" s="1" customFormat="1" ht="24.2" customHeight="1">
      <c r="A133" s="27"/>
      <c r="B133" s="28"/>
      <c r="C133" s="186" t="s">
        <v>129</v>
      </c>
      <c r="D133" s="186" t="s">
        <v>130</v>
      </c>
      <c r="E133" s="187" t="s">
        <v>131</v>
      </c>
      <c r="F133" s="188" t="s">
        <v>132</v>
      </c>
      <c r="G133" s="189" t="s">
        <v>127</v>
      </c>
      <c r="H133" s="190">
        <v>30</v>
      </c>
      <c r="I133" s="190"/>
      <c r="J133" s="190">
        <f>ROUND(I133*H133,3)</f>
        <v>0</v>
      </c>
      <c r="K133" s="191"/>
      <c r="L133" s="192"/>
      <c r="M133" s="193" t="s">
        <v>1</v>
      </c>
      <c r="N133" s="194" t="s">
        <v>34</v>
      </c>
      <c r="O133" s="181">
        <v>0</v>
      </c>
      <c r="P133" s="181">
        <f>O133*H133</f>
        <v>0</v>
      </c>
      <c r="Q133" s="181">
        <v>0</v>
      </c>
      <c r="R133" s="181">
        <f>Q133*H133</f>
        <v>0</v>
      </c>
      <c r="S133" s="181">
        <v>0</v>
      </c>
      <c r="T133" s="182">
        <f>S133*H133</f>
        <v>0</v>
      </c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R133" s="183" t="s">
        <v>133</v>
      </c>
      <c r="AT133" s="183" t="s">
        <v>130</v>
      </c>
      <c r="AU133" s="183" t="s">
        <v>118</v>
      </c>
      <c r="AY133" s="13" t="s">
        <v>109</v>
      </c>
      <c r="BE133" s="184">
        <f>IF(N133="základná",J133,0)</f>
        <v>0</v>
      </c>
      <c r="BF133" s="184">
        <f>IF(N133="znížená",J133,0)</f>
        <v>0</v>
      </c>
      <c r="BG133" s="184">
        <f>IF(N133="zákl. prenesená",J133,0)</f>
        <v>0</v>
      </c>
      <c r="BH133" s="184">
        <f>IF(N133="zníž. prenesená",J133,0)</f>
        <v>0</v>
      </c>
      <c r="BI133" s="184">
        <f>IF(N133="nulová",J133,0)</f>
        <v>0</v>
      </c>
      <c r="BJ133" s="13" t="s">
        <v>118</v>
      </c>
      <c r="BK133" s="185">
        <f>ROUND(I133*H133,3)</f>
        <v>0</v>
      </c>
      <c r="BL133" s="13" t="s">
        <v>128</v>
      </c>
      <c r="BM133" s="183" t="s">
        <v>117</v>
      </c>
    </row>
    <row r="134" spans="1:65" s="1" customFormat="1" ht="24.2" customHeight="1">
      <c r="A134" s="27"/>
      <c r="B134" s="28"/>
      <c r="C134" s="173" t="s">
        <v>134</v>
      </c>
      <c r="D134" s="173" t="s">
        <v>113</v>
      </c>
      <c r="E134" s="174" t="s">
        <v>135</v>
      </c>
      <c r="F134" s="175" t="s">
        <v>136</v>
      </c>
      <c r="G134" s="176" t="s">
        <v>137</v>
      </c>
      <c r="H134" s="177">
        <v>2.31</v>
      </c>
      <c r="I134" s="177"/>
      <c r="J134" s="177">
        <f>ROUND(I134*H134,3)</f>
        <v>0</v>
      </c>
      <c r="K134" s="178"/>
      <c r="L134" s="32"/>
      <c r="M134" s="179" t="s">
        <v>1</v>
      </c>
      <c r="N134" s="180" t="s">
        <v>34</v>
      </c>
      <c r="O134" s="181">
        <v>0</v>
      </c>
      <c r="P134" s="181">
        <f>O134*H134</f>
        <v>0</v>
      </c>
      <c r="Q134" s="181">
        <v>0</v>
      </c>
      <c r="R134" s="181">
        <f>Q134*H134</f>
        <v>0</v>
      </c>
      <c r="S134" s="181">
        <v>0</v>
      </c>
      <c r="T134" s="182">
        <f>S134*H134</f>
        <v>0</v>
      </c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R134" s="183" t="s">
        <v>128</v>
      </c>
      <c r="AT134" s="183" t="s">
        <v>113</v>
      </c>
      <c r="AU134" s="183" t="s">
        <v>118</v>
      </c>
      <c r="AY134" s="13" t="s">
        <v>109</v>
      </c>
      <c r="BE134" s="184">
        <f>IF(N134="základná",J134,0)</f>
        <v>0</v>
      </c>
      <c r="BF134" s="184">
        <f>IF(N134="znížená",J134,0)</f>
        <v>0</v>
      </c>
      <c r="BG134" s="184">
        <f>IF(N134="zákl. prenesená",J134,0)</f>
        <v>0</v>
      </c>
      <c r="BH134" s="184">
        <f>IF(N134="zníž. prenesená",J134,0)</f>
        <v>0</v>
      </c>
      <c r="BI134" s="184">
        <f>IF(N134="nulová",J134,0)</f>
        <v>0</v>
      </c>
      <c r="BJ134" s="13" t="s">
        <v>118</v>
      </c>
      <c r="BK134" s="185">
        <f>ROUND(I134*H134,3)</f>
        <v>0</v>
      </c>
      <c r="BL134" s="13" t="s">
        <v>128</v>
      </c>
      <c r="BM134" s="183" t="s">
        <v>138</v>
      </c>
    </row>
    <row r="135" spans="1:65" s="11" customFormat="1" ht="22.9" customHeight="1">
      <c r="B135" s="158"/>
      <c r="C135" s="159"/>
      <c r="D135" s="160" t="s">
        <v>67</v>
      </c>
      <c r="E135" s="171" t="s">
        <v>139</v>
      </c>
      <c r="F135" s="171" t="s">
        <v>140</v>
      </c>
      <c r="G135" s="159"/>
      <c r="H135" s="159"/>
      <c r="I135" s="159"/>
      <c r="J135" s="172">
        <f>BK135</f>
        <v>0</v>
      </c>
      <c r="K135" s="159"/>
      <c r="L135" s="163"/>
      <c r="M135" s="164"/>
      <c r="N135" s="165"/>
      <c r="O135" s="165"/>
      <c r="P135" s="166">
        <f>SUM(P136:P139)</f>
        <v>0</v>
      </c>
      <c r="Q135" s="165"/>
      <c r="R135" s="166">
        <f>SUM(R136:R139)</f>
        <v>0</v>
      </c>
      <c r="S135" s="165"/>
      <c r="T135" s="167">
        <f>SUM(T136:T139)</f>
        <v>0</v>
      </c>
      <c r="AR135" s="168" t="s">
        <v>118</v>
      </c>
      <c r="AT135" s="169" t="s">
        <v>67</v>
      </c>
      <c r="AU135" s="169" t="s">
        <v>75</v>
      </c>
      <c r="AY135" s="168" t="s">
        <v>109</v>
      </c>
      <c r="BK135" s="170">
        <f>SUM(BK136:BK139)</f>
        <v>0</v>
      </c>
    </row>
    <row r="136" spans="1:65" s="1" customFormat="1" ht="24.2" customHeight="1">
      <c r="A136" s="27"/>
      <c r="B136" s="28"/>
      <c r="C136" s="173" t="s">
        <v>75</v>
      </c>
      <c r="D136" s="173" t="s">
        <v>113</v>
      </c>
      <c r="E136" s="174" t="s">
        <v>141</v>
      </c>
      <c r="F136" s="175" t="s">
        <v>142</v>
      </c>
      <c r="G136" s="176" t="s">
        <v>143</v>
      </c>
      <c r="H136" s="177">
        <v>3</v>
      </c>
      <c r="I136" s="177"/>
      <c r="J136" s="177">
        <f>ROUND(I136*H136,3)</f>
        <v>0</v>
      </c>
      <c r="K136" s="178"/>
      <c r="L136" s="32"/>
      <c r="M136" s="179" t="s">
        <v>1</v>
      </c>
      <c r="N136" s="180" t="s">
        <v>34</v>
      </c>
      <c r="O136" s="181">
        <v>0</v>
      </c>
      <c r="P136" s="181">
        <f>O136*H136</f>
        <v>0</v>
      </c>
      <c r="Q136" s="181">
        <v>0</v>
      </c>
      <c r="R136" s="181">
        <f>Q136*H136</f>
        <v>0</v>
      </c>
      <c r="S136" s="181">
        <v>0</v>
      </c>
      <c r="T136" s="182">
        <f>S136*H136</f>
        <v>0</v>
      </c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R136" s="183" t="s">
        <v>128</v>
      </c>
      <c r="AT136" s="183" t="s">
        <v>113</v>
      </c>
      <c r="AU136" s="183" t="s">
        <v>118</v>
      </c>
      <c r="AY136" s="13" t="s">
        <v>109</v>
      </c>
      <c r="BE136" s="184">
        <f>IF(N136="základná",J136,0)</f>
        <v>0</v>
      </c>
      <c r="BF136" s="184">
        <f>IF(N136="znížená",J136,0)</f>
        <v>0</v>
      </c>
      <c r="BG136" s="184">
        <f>IF(N136="zákl. prenesená",J136,0)</f>
        <v>0</v>
      </c>
      <c r="BH136" s="184">
        <f>IF(N136="zníž. prenesená",J136,0)</f>
        <v>0</v>
      </c>
      <c r="BI136" s="184">
        <f>IF(N136="nulová",J136,0)</f>
        <v>0</v>
      </c>
      <c r="BJ136" s="13" t="s">
        <v>118</v>
      </c>
      <c r="BK136" s="185">
        <f>ROUND(I136*H136,3)</f>
        <v>0</v>
      </c>
      <c r="BL136" s="13" t="s">
        <v>128</v>
      </c>
      <c r="BM136" s="183" t="s">
        <v>144</v>
      </c>
    </row>
    <row r="137" spans="1:65" s="1" customFormat="1" ht="14.45" customHeight="1">
      <c r="A137" s="27"/>
      <c r="B137" s="28"/>
      <c r="C137" s="173" t="s">
        <v>118</v>
      </c>
      <c r="D137" s="173" t="s">
        <v>113</v>
      </c>
      <c r="E137" s="174" t="s">
        <v>145</v>
      </c>
      <c r="F137" s="175" t="s">
        <v>146</v>
      </c>
      <c r="G137" s="176" t="s">
        <v>127</v>
      </c>
      <c r="H137" s="177">
        <v>10</v>
      </c>
      <c r="I137" s="177"/>
      <c r="J137" s="177">
        <f>ROUND(I137*H137,3)</f>
        <v>0</v>
      </c>
      <c r="K137" s="178"/>
      <c r="L137" s="32"/>
      <c r="M137" s="179" t="s">
        <v>1</v>
      </c>
      <c r="N137" s="180" t="s">
        <v>34</v>
      </c>
      <c r="O137" s="181">
        <v>0</v>
      </c>
      <c r="P137" s="181">
        <f>O137*H137</f>
        <v>0</v>
      </c>
      <c r="Q137" s="181">
        <v>0</v>
      </c>
      <c r="R137" s="181">
        <f>Q137*H137</f>
        <v>0</v>
      </c>
      <c r="S137" s="181">
        <v>0</v>
      </c>
      <c r="T137" s="182">
        <f>S137*H137</f>
        <v>0</v>
      </c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R137" s="183" t="s">
        <v>128</v>
      </c>
      <c r="AT137" s="183" t="s">
        <v>113</v>
      </c>
      <c r="AU137" s="183" t="s">
        <v>118</v>
      </c>
      <c r="AY137" s="13" t="s">
        <v>109</v>
      </c>
      <c r="BE137" s="184">
        <f>IF(N137="základná",J137,0)</f>
        <v>0</v>
      </c>
      <c r="BF137" s="184">
        <f>IF(N137="znížená",J137,0)</f>
        <v>0</v>
      </c>
      <c r="BG137" s="184">
        <f>IF(N137="zákl. prenesená",J137,0)</f>
        <v>0</v>
      </c>
      <c r="BH137" s="184">
        <f>IF(N137="zníž. prenesená",J137,0)</f>
        <v>0</v>
      </c>
      <c r="BI137" s="184">
        <f>IF(N137="nulová",J137,0)</f>
        <v>0</v>
      </c>
      <c r="BJ137" s="13" t="s">
        <v>118</v>
      </c>
      <c r="BK137" s="185">
        <f>ROUND(I137*H137,3)</f>
        <v>0</v>
      </c>
      <c r="BL137" s="13" t="s">
        <v>128</v>
      </c>
      <c r="BM137" s="183" t="s">
        <v>147</v>
      </c>
    </row>
    <row r="138" spans="1:65" s="1" customFormat="1" ht="14.45" customHeight="1">
      <c r="A138" s="27"/>
      <c r="B138" s="28"/>
      <c r="C138" s="186" t="s">
        <v>148</v>
      </c>
      <c r="D138" s="186" t="s">
        <v>130</v>
      </c>
      <c r="E138" s="187" t="s">
        <v>149</v>
      </c>
      <c r="F138" s="188" t="s">
        <v>150</v>
      </c>
      <c r="G138" s="189" t="s">
        <v>151</v>
      </c>
      <c r="H138" s="190">
        <v>1</v>
      </c>
      <c r="I138" s="190"/>
      <c r="J138" s="190">
        <f>ROUND(I138*H138,3)</f>
        <v>0</v>
      </c>
      <c r="K138" s="191"/>
      <c r="L138" s="192"/>
      <c r="M138" s="193" t="s">
        <v>1</v>
      </c>
      <c r="N138" s="194" t="s">
        <v>34</v>
      </c>
      <c r="O138" s="181">
        <v>0</v>
      </c>
      <c r="P138" s="181">
        <f>O138*H138</f>
        <v>0</v>
      </c>
      <c r="Q138" s="181">
        <v>0</v>
      </c>
      <c r="R138" s="181">
        <f>Q138*H138</f>
        <v>0</v>
      </c>
      <c r="S138" s="181">
        <v>0</v>
      </c>
      <c r="T138" s="182">
        <f>S138*H138</f>
        <v>0</v>
      </c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R138" s="183" t="s">
        <v>133</v>
      </c>
      <c r="AT138" s="183" t="s">
        <v>130</v>
      </c>
      <c r="AU138" s="183" t="s">
        <v>118</v>
      </c>
      <c r="AY138" s="13" t="s">
        <v>109</v>
      </c>
      <c r="BE138" s="184">
        <f>IF(N138="základná",J138,0)</f>
        <v>0</v>
      </c>
      <c r="BF138" s="184">
        <f>IF(N138="znížená",J138,0)</f>
        <v>0</v>
      </c>
      <c r="BG138" s="184">
        <f>IF(N138="zákl. prenesená",J138,0)</f>
        <v>0</v>
      </c>
      <c r="BH138" s="184">
        <f>IF(N138="zníž. prenesená",J138,0)</f>
        <v>0</v>
      </c>
      <c r="BI138" s="184">
        <f>IF(N138="nulová",J138,0)</f>
        <v>0</v>
      </c>
      <c r="BJ138" s="13" t="s">
        <v>118</v>
      </c>
      <c r="BK138" s="185">
        <f>ROUND(I138*H138,3)</f>
        <v>0</v>
      </c>
      <c r="BL138" s="13" t="s">
        <v>128</v>
      </c>
      <c r="BM138" s="183" t="s">
        <v>152</v>
      </c>
    </row>
    <row r="139" spans="1:65" s="1" customFormat="1" ht="24.2" customHeight="1">
      <c r="A139" s="27"/>
      <c r="B139" s="28"/>
      <c r="C139" s="173" t="s">
        <v>117</v>
      </c>
      <c r="D139" s="173" t="s">
        <v>113</v>
      </c>
      <c r="E139" s="174" t="s">
        <v>153</v>
      </c>
      <c r="F139" s="175" t="s">
        <v>154</v>
      </c>
      <c r="G139" s="176" t="s">
        <v>137</v>
      </c>
      <c r="H139" s="177">
        <v>5.5449999999999999</v>
      </c>
      <c r="I139" s="177"/>
      <c r="J139" s="177">
        <f>ROUND(I139*H139,3)</f>
        <v>0</v>
      </c>
      <c r="K139" s="178"/>
      <c r="L139" s="32"/>
      <c r="M139" s="179" t="s">
        <v>1</v>
      </c>
      <c r="N139" s="180" t="s">
        <v>34</v>
      </c>
      <c r="O139" s="181">
        <v>0</v>
      </c>
      <c r="P139" s="181">
        <f>O139*H139</f>
        <v>0</v>
      </c>
      <c r="Q139" s="181">
        <v>0</v>
      </c>
      <c r="R139" s="181">
        <f>Q139*H139</f>
        <v>0</v>
      </c>
      <c r="S139" s="181">
        <v>0</v>
      </c>
      <c r="T139" s="182">
        <f>S139*H139</f>
        <v>0</v>
      </c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R139" s="183" t="s">
        <v>128</v>
      </c>
      <c r="AT139" s="183" t="s">
        <v>113</v>
      </c>
      <c r="AU139" s="183" t="s">
        <v>118</v>
      </c>
      <c r="AY139" s="13" t="s">
        <v>109</v>
      </c>
      <c r="BE139" s="184">
        <f>IF(N139="základná",J139,0)</f>
        <v>0</v>
      </c>
      <c r="BF139" s="184">
        <f>IF(N139="znížená",J139,0)</f>
        <v>0</v>
      </c>
      <c r="BG139" s="184">
        <f>IF(N139="zákl. prenesená",J139,0)</f>
        <v>0</v>
      </c>
      <c r="BH139" s="184">
        <f>IF(N139="zníž. prenesená",J139,0)</f>
        <v>0</v>
      </c>
      <c r="BI139" s="184">
        <f>IF(N139="nulová",J139,0)</f>
        <v>0</v>
      </c>
      <c r="BJ139" s="13" t="s">
        <v>118</v>
      </c>
      <c r="BK139" s="185">
        <f>ROUND(I139*H139,3)</f>
        <v>0</v>
      </c>
      <c r="BL139" s="13" t="s">
        <v>128</v>
      </c>
      <c r="BM139" s="183" t="s">
        <v>128</v>
      </c>
    </row>
    <row r="140" spans="1:65" s="11" customFormat="1" ht="22.9" customHeight="1">
      <c r="B140" s="158"/>
      <c r="C140" s="159"/>
      <c r="D140" s="160" t="s">
        <v>67</v>
      </c>
      <c r="E140" s="171" t="s">
        <v>155</v>
      </c>
      <c r="F140" s="171" t="s">
        <v>156</v>
      </c>
      <c r="G140" s="159"/>
      <c r="H140" s="159"/>
      <c r="I140" s="159"/>
      <c r="J140" s="172">
        <f>BK140</f>
        <v>0</v>
      </c>
      <c r="K140" s="159"/>
      <c r="L140" s="163"/>
      <c r="M140" s="164"/>
      <c r="N140" s="165"/>
      <c r="O140" s="165"/>
      <c r="P140" s="166">
        <f>SUM(P141:P143)</f>
        <v>0</v>
      </c>
      <c r="Q140" s="165"/>
      <c r="R140" s="166">
        <f>SUM(R141:R143)</f>
        <v>0</v>
      </c>
      <c r="S140" s="165"/>
      <c r="T140" s="167">
        <f>SUM(T141:T143)</f>
        <v>0</v>
      </c>
      <c r="AR140" s="168" t="s">
        <v>118</v>
      </c>
      <c r="AT140" s="169" t="s">
        <v>67</v>
      </c>
      <c r="AU140" s="169" t="s">
        <v>75</v>
      </c>
      <c r="AY140" s="168" t="s">
        <v>109</v>
      </c>
      <c r="BK140" s="170">
        <f>SUM(BK141:BK143)</f>
        <v>0</v>
      </c>
    </row>
    <row r="141" spans="1:65" s="1" customFormat="1" ht="24.2" customHeight="1">
      <c r="A141" s="27"/>
      <c r="B141" s="28"/>
      <c r="C141" s="173" t="s">
        <v>157</v>
      </c>
      <c r="D141" s="173" t="s">
        <v>113</v>
      </c>
      <c r="E141" s="174" t="s">
        <v>158</v>
      </c>
      <c r="F141" s="175" t="s">
        <v>159</v>
      </c>
      <c r="G141" s="176" t="s">
        <v>143</v>
      </c>
      <c r="H141" s="177">
        <v>5</v>
      </c>
      <c r="I141" s="177"/>
      <c r="J141" s="177">
        <f>ROUND(I141*H141,3)</f>
        <v>0</v>
      </c>
      <c r="K141" s="178"/>
      <c r="L141" s="32"/>
      <c r="M141" s="179" t="s">
        <v>1</v>
      </c>
      <c r="N141" s="180" t="s">
        <v>34</v>
      </c>
      <c r="O141" s="181">
        <v>0</v>
      </c>
      <c r="P141" s="181">
        <f>O141*H141</f>
        <v>0</v>
      </c>
      <c r="Q141" s="181">
        <v>0</v>
      </c>
      <c r="R141" s="181">
        <f>Q141*H141</f>
        <v>0</v>
      </c>
      <c r="S141" s="181">
        <v>0</v>
      </c>
      <c r="T141" s="182">
        <f>S141*H141</f>
        <v>0</v>
      </c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R141" s="183" t="s">
        <v>128</v>
      </c>
      <c r="AT141" s="183" t="s">
        <v>113</v>
      </c>
      <c r="AU141" s="183" t="s">
        <v>118</v>
      </c>
      <c r="AY141" s="13" t="s">
        <v>109</v>
      </c>
      <c r="BE141" s="184">
        <f>IF(N141="základná",J141,0)</f>
        <v>0</v>
      </c>
      <c r="BF141" s="184">
        <f>IF(N141="znížená",J141,0)</f>
        <v>0</v>
      </c>
      <c r="BG141" s="184">
        <f>IF(N141="zákl. prenesená",J141,0)</f>
        <v>0</v>
      </c>
      <c r="BH141" s="184">
        <f>IF(N141="zníž. prenesená",J141,0)</f>
        <v>0</v>
      </c>
      <c r="BI141" s="184">
        <f>IF(N141="nulová",J141,0)</f>
        <v>0</v>
      </c>
      <c r="BJ141" s="13" t="s">
        <v>118</v>
      </c>
      <c r="BK141" s="185">
        <f>ROUND(I141*H141,3)</f>
        <v>0</v>
      </c>
      <c r="BL141" s="13" t="s">
        <v>128</v>
      </c>
      <c r="BM141" s="183" t="s">
        <v>160</v>
      </c>
    </row>
    <row r="142" spans="1:65" s="1" customFormat="1" ht="24.2" customHeight="1">
      <c r="A142" s="27"/>
      <c r="B142" s="28"/>
      <c r="C142" s="173" t="s">
        <v>138</v>
      </c>
      <c r="D142" s="173" t="s">
        <v>113</v>
      </c>
      <c r="E142" s="174" t="s">
        <v>161</v>
      </c>
      <c r="F142" s="175" t="s">
        <v>162</v>
      </c>
      <c r="G142" s="176" t="s">
        <v>127</v>
      </c>
      <c r="H142" s="177">
        <v>30</v>
      </c>
      <c r="I142" s="177"/>
      <c r="J142" s="177">
        <f>ROUND(I142*H142,3)</f>
        <v>0</v>
      </c>
      <c r="K142" s="178"/>
      <c r="L142" s="32"/>
      <c r="M142" s="179" t="s">
        <v>1</v>
      </c>
      <c r="N142" s="180" t="s">
        <v>34</v>
      </c>
      <c r="O142" s="181">
        <v>0</v>
      </c>
      <c r="P142" s="181">
        <f>O142*H142</f>
        <v>0</v>
      </c>
      <c r="Q142" s="181">
        <v>0</v>
      </c>
      <c r="R142" s="181">
        <f>Q142*H142</f>
        <v>0</v>
      </c>
      <c r="S142" s="181">
        <v>0</v>
      </c>
      <c r="T142" s="182">
        <f>S142*H142</f>
        <v>0</v>
      </c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R142" s="183" t="s">
        <v>128</v>
      </c>
      <c r="AT142" s="183" t="s">
        <v>113</v>
      </c>
      <c r="AU142" s="183" t="s">
        <v>118</v>
      </c>
      <c r="AY142" s="13" t="s">
        <v>109</v>
      </c>
      <c r="BE142" s="184">
        <f>IF(N142="základná",J142,0)</f>
        <v>0</v>
      </c>
      <c r="BF142" s="184">
        <f>IF(N142="znížená",J142,0)</f>
        <v>0</v>
      </c>
      <c r="BG142" s="184">
        <f>IF(N142="zákl. prenesená",J142,0)</f>
        <v>0</v>
      </c>
      <c r="BH142" s="184">
        <f>IF(N142="zníž. prenesená",J142,0)</f>
        <v>0</v>
      </c>
      <c r="BI142" s="184">
        <f>IF(N142="nulová",J142,0)</f>
        <v>0</v>
      </c>
      <c r="BJ142" s="13" t="s">
        <v>118</v>
      </c>
      <c r="BK142" s="185">
        <f>ROUND(I142*H142,3)</f>
        <v>0</v>
      </c>
      <c r="BL142" s="13" t="s">
        <v>128</v>
      </c>
      <c r="BM142" s="183" t="s">
        <v>163</v>
      </c>
    </row>
    <row r="143" spans="1:65" s="1" customFormat="1" ht="24.2" customHeight="1">
      <c r="A143" s="27"/>
      <c r="B143" s="28"/>
      <c r="C143" s="173" t="s">
        <v>144</v>
      </c>
      <c r="D143" s="173" t="s">
        <v>113</v>
      </c>
      <c r="E143" s="174" t="s">
        <v>164</v>
      </c>
      <c r="F143" s="175" t="s">
        <v>165</v>
      </c>
      <c r="G143" s="176" t="s">
        <v>137</v>
      </c>
      <c r="H143" s="177">
        <v>19.957000000000001</v>
      </c>
      <c r="I143" s="177"/>
      <c r="J143" s="177">
        <f>ROUND(I143*H143,3)</f>
        <v>0</v>
      </c>
      <c r="K143" s="178"/>
      <c r="L143" s="32"/>
      <c r="M143" s="179" t="s">
        <v>1</v>
      </c>
      <c r="N143" s="180" t="s">
        <v>34</v>
      </c>
      <c r="O143" s="181">
        <v>0</v>
      </c>
      <c r="P143" s="181">
        <f>O143*H143</f>
        <v>0</v>
      </c>
      <c r="Q143" s="181">
        <v>0</v>
      </c>
      <c r="R143" s="181">
        <f>Q143*H143</f>
        <v>0</v>
      </c>
      <c r="S143" s="181">
        <v>0</v>
      </c>
      <c r="T143" s="182">
        <f>S143*H143</f>
        <v>0</v>
      </c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R143" s="183" t="s">
        <v>128</v>
      </c>
      <c r="AT143" s="183" t="s">
        <v>113</v>
      </c>
      <c r="AU143" s="183" t="s">
        <v>118</v>
      </c>
      <c r="AY143" s="13" t="s">
        <v>109</v>
      </c>
      <c r="BE143" s="184">
        <f>IF(N143="základná",J143,0)</f>
        <v>0</v>
      </c>
      <c r="BF143" s="184">
        <f>IF(N143="znížená",J143,0)</f>
        <v>0</v>
      </c>
      <c r="BG143" s="184">
        <f>IF(N143="zákl. prenesená",J143,0)</f>
        <v>0</v>
      </c>
      <c r="BH143" s="184">
        <f>IF(N143="zníž. prenesená",J143,0)</f>
        <v>0</v>
      </c>
      <c r="BI143" s="184">
        <f>IF(N143="nulová",J143,0)</f>
        <v>0</v>
      </c>
      <c r="BJ143" s="13" t="s">
        <v>118</v>
      </c>
      <c r="BK143" s="185">
        <f>ROUND(I143*H143,3)</f>
        <v>0</v>
      </c>
      <c r="BL143" s="13" t="s">
        <v>128</v>
      </c>
      <c r="BM143" s="183" t="s">
        <v>166</v>
      </c>
    </row>
    <row r="144" spans="1:65" s="11" customFormat="1" ht="22.9" customHeight="1">
      <c r="B144" s="158"/>
      <c r="C144" s="159"/>
      <c r="D144" s="160" t="s">
        <v>67</v>
      </c>
      <c r="E144" s="171" t="s">
        <v>167</v>
      </c>
      <c r="F144" s="171" t="s">
        <v>168</v>
      </c>
      <c r="G144" s="159"/>
      <c r="H144" s="159"/>
      <c r="I144" s="159"/>
      <c r="J144" s="172">
        <f>BK144</f>
        <v>0</v>
      </c>
      <c r="K144" s="159"/>
      <c r="L144" s="163"/>
      <c r="M144" s="164"/>
      <c r="N144" s="165"/>
      <c r="O144" s="165"/>
      <c r="P144" s="166">
        <f>SUM(P145:P160)</f>
        <v>0</v>
      </c>
      <c r="Q144" s="165"/>
      <c r="R144" s="166">
        <f>SUM(R145:R160)</f>
        <v>0</v>
      </c>
      <c r="S144" s="165"/>
      <c r="T144" s="167">
        <f>SUM(T145:T160)</f>
        <v>0</v>
      </c>
      <c r="AR144" s="168" t="s">
        <v>118</v>
      </c>
      <c r="AT144" s="169" t="s">
        <v>67</v>
      </c>
      <c r="AU144" s="169" t="s">
        <v>75</v>
      </c>
      <c r="AY144" s="168" t="s">
        <v>109</v>
      </c>
      <c r="BK144" s="170">
        <f>SUM(BK145:BK160)</f>
        <v>0</v>
      </c>
    </row>
    <row r="145" spans="1:65" s="1" customFormat="1" ht="24.2" customHeight="1">
      <c r="A145" s="27"/>
      <c r="B145" s="28"/>
      <c r="C145" s="173" t="s">
        <v>110</v>
      </c>
      <c r="D145" s="173" t="s">
        <v>113</v>
      </c>
      <c r="E145" s="174" t="s">
        <v>169</v>
      </c>
      <c r="F145" s="175" t="s">
        <v>170</v>
      </c>
      <c r="G145" s="176" t="s">
        <v>171</v>
      </c>
      <c r="H145" s="177">
        <v>2</v>
      </c>
      <c r="I145" s="177"/>
      <c r="J145" s="177">
        <f t="shared" ref="J145:J160" si="0">ROUND(I145*H145,3)</f>
        <v>0</v>
      </c>
      <c r="K145" s="178"/>
      <c r="L145" s="32"/>
      <c r="M145" s="179" t="s">
        <v>1</v>
      </c>
      <c r="N145" s="180" t="s">
        <v>34</v>
      </c>
      <c r="O145" s="181">
        <v>0</v>
      </c>
      <c r="P145" s="181">
        <f t="shared" ref="P145:P160" si="1">O145*H145</f>
        <v>0</v>
      </c>
      <c r="Q145" s="181">
        <v>0</v>
      </c>
      <c r="R145" s="181">
        <f t="shared" ref="R145:R160" si="2">Q145*H145</f>
        <v>0</v>
      </c>
      <c r="S145" s="181">
        <v>0</v>
      </c>
      <c r="T145" s="182">
        <f t="shared" ref="T145:T160" si="3">S145*H145</f>
        <v>0</v>
      </c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R145" s="183" t="s">
        <v>128</v>
      </c>
      <c r="AT145" s="183" t="s">
        <v>113</v>
      </c>
      <c r="AU145" s="183" t="s">
        <v>118</v>
      </c>
      <c r="AY145" s="13" t="s">
        <v>109</v>
      </c>
      <c r="BE145" s="184">
        <f t="shared" ref="BE145:BE160" si="4">IF(N145="základná",J145,0)</f>
        <v>0</v>
      </c>
      <c r="BF145" s="184">
        <f t="shared" ref="BF145:BF160" si="5">IF(N145="znížená",J145,0)</f>
        <v>0</v>
      </c>
      <c r="BG145" s="184">
        <f t="shared" ref="BG145:BG160" si="6">IF(N145="zákl. prenesená",J145,0)</f>
        <v>0</v>
      </c>
      <c r="BH145" s="184">
        <f t="shared" ref="BH145:BH160" si="7">IF(N145="zníž. prenesená",J145,0)</f>
        <v>0</v>
      </c>
      <c r="BI145" s="184">
        <f t="shared" ref="BI145:BI160" si="8">IF(N145="nulová",J145,0)</f>
        <v>0</v>
      </c>
      <c r="BJ145" s="13" t="s">
        <v>118</v>
      </c>
      <c r="BK145" s="185">
        <f t="shared" ref="BK145:BK160" si="9">ROUND(I145*H145,3)</f>
        <v>0</v>
      </c>
      <c r="BL145" s="13" t="s">
        <v>128</v>
      </c>
      <c r="BM145" s="183" t="s">
        <v>172</v>
      </c>
    </row>
    <row r="146" spans="1:65" s="1" customFormat="1" ht="24.2" customHeight="1">
      <c r="A146" s="27"/>
      <c r="B146" s="28"/>
      <c r="C146" s="173" t="s">
        <v>147</v>
      </c>
      <c r="D146" s="173" t="s">
        <v>113</v>
      </c>
      <c r="E146" s="174" t="s">
        <v>173</v>
      </c>
      <c r="F146" s="175" t="s">
        <v>174</v>
      </c>
      <c r="G146" s="176" t="s">
        <v>143</v>
      </c>
      <c r="H146" s="177">
        <v>2</v>
      </c>
      <c r="I146" s="177"/>
      <c r="J146" s="177">
        <f t="shared" si="0"/>
        <v>0</v>
      </c>
      <c r="K146" s="178"/>
      <c r="L146" s="32"/>
      <c r="M146" s="179" t="s">
        <v>1</v>
      </c>
      <c r="N146" s="180" t="s">
        <v>34</v>
      </c>
      <c r="O146" s="181">
        <v>0</v>
      </c>
      <c r="P146" s="181">
        <f t="shared" si="1"/>
        <v>0</v>
      </c>
      <c r="Q146" s="181">
        <v>0</v>
      </c>
      <c r="R146" s="181">
        <f t="shared" si="2"/>
        <v>0</v>
      </c>
      <c r="S146" s="181">
        <v>0</v>
      </c>
      <c r="T146" s="182">
        <f t="shared" si="3"/>
        <v>0</v>
      </c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R146" s="183" t="s">
        <v>128</v>
      </c>
      <c r="AT146" s="183" t="s">
        <v>113</v>
      </c>
      <c r="AU146" s="183" t="s">
        <v>118</v>
      </c>
      <c r="AY146" s="13" t="s">
        <v>109</v>
      </c>
      <c r="BE146" s="184">
        <f t="shared" si="4"/>
        <v>0</v>
      </c>
      <c r="BF146" s="184">
        <f t="shared" si="5"/>
        <v>0</v>
      </c>
      <c r="BG146" s="184">
        <f t="shared" si="6"/>
        <v>0</v>
      </c>
      <c r="BH146" s="184">
        <f t="shared" si="7"/>
        <v>0</v>
      </c>
      <c r="BI146" s="184">
        <f t="shared" si="8"/>
        <v>0</v>
      </c>
      <c r="BJ146" s="13" t="s">
        <v>118</v>
      </c>
      <c r="BK146" s="185">
        <f t="shared" si="9"/>
        <v>0</v>
      </c>
      <c r="BL146" s="13" t="s">
        <v>128</v>
      </c>
      <c r="BM146" s="183" t="s">
        <v>175</v>
      </c>
    </row>
    <row r="147" spans="1:65" s="1" customFormat="1" ht="14.45" customHeight="1">
      <c r="A147" s="27"/>
      <c r="B147" s="28"/>
      <c r="C147" s="186" t="s">
        <v>152</v>
      </c>
      <c r="D147" s="186" t="s">
        <v>130</v>
      </c>
      <c r="E147" s="187" t="s">
        <v>176</v>
      </c>
      <c r="F147" s="188" t="s">
        <v>177</v>
      </c>
      <c r="G147" s="189" t="s">
        <v>143</v>
      </c>
      <c r="H147" s="190">
        <v>2</v>
      </c>
      <c r="I147" s="190"/>
      <c r="J147" s="190">
        <f t="shared" si="0"/>
        <v>0</v>
      </c>
      <c r="K147" s="191"/>
      <c r="L147" s="192"/>
      <c r="M147" s="193" t="s">
        <v>1</v>
      </c>
      <c r="N147" s="194" t="s">
        <v>34</v>
      </c>
      <c r="O147" s="181">
        <v>0</v>
      </c>
      <c r="P147" s="181">
        <f t="shared" si="1"/>
        <v>0</v>
      </c>
      <c r="Q147" s="181">
        <v>0</v>
      </c>
      <c r="R147" s="181">
        <f t="shared" si="2"/>
        <v>0</v>
      </c>
      <c r="S147" s="181">
        <v>0</v>
      </c>
      <c r="T147" s="182">
        <f t="shared" si="3"/>
        <v>0</v>
      </c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R147" s="183" t="s">
        <v>133</v>
      </c>
      <c r="AT147" s="183" t="s">
        <v>130</v>
      </c>
      <c r="AU147" s="183" t="s">
        <v>118</v>
      </c>
      <c r="AY147" s="13" t="s">
        <v>109</v>
      </c>
      <c r="BE147" s="184">
        <f t="shared" si="4"/>
        <v>0</v>
      </c>
      <c r="BF147" s="184">
        <f t="shared" si="5"/>
        <v>0</v>
      </c>
      <c r="BG147" s="184">
        <f t="shared" si="6"/>
        <v>0</v>
      </c>
      <c r="BH147" s="184">
        <f t="shared" si="7"/>
        <v>0</v>
      </c>
      <c r="BI147" s="184">
        <f t="shared" si="8"/>
        <v>0</v>
      </c>
      <c r="BJ147" s="13" t="s">
        <v>118</v>
      </c>
      <c r="BK147" s="185">
        <f t="shared" si="9"/>
        <v>0</v>
      </c>
      <c r="BL147" s="13" t="s">
        <v>128</v>
      </c>
      <c r="BM147" s="183" t="s">
        <v>133</v>
      </c>
    </row>
    <row r="148" spans="1:65" s="1" customFormat="1" ht="24.2" customHeight="1">
      <c r="A148" s="27"/>
      <c r="B148" s="28"/>
      <c r="C148" s="173" t="s">
        <v>178</v>
      </c>
      <c r="D148" s="173" t="s">
        <v>113</v>
      </c>
      <c r="E148" s="174" t="s">
        <v>179</v>
      </c>
      <c r="F148" s="175" t="s">
        <v>180</v>
      </c>
      <c r="G148" s="176" t="s">
        <v>143</v>
      </c>
      <c r="H148" s="177">
        <v>2</v>
      </c>
      <c r="I148" s="177"/>
      <c r="J148" s="177">
        <f t="shared" si="0"/>
        <v>0</v>
      </c>
      <c r="K148" s="178"/>
      <c r="L148" s="32"/>
      <c r="M148" s="179" t="s">
        <v>1</v>
      </c>
      <c r="N148" s="180" t="s">
        <v>34</v>
      </c>
      <c r="O148" s="181">
        <v>0</v>
      </c>
      <c r="P148" s="181">
        <f t="shared" si="1"/>
        <v>0</v>
      </c>
      <c r="Q148" s="181">
        <v>0</v>
      </c>
      <c r="R148" s="181">
        <f t="shared" si="2"/>
        <v>0</v>
      </c>
      <c r="S148" s="181">
        <v>0</v>
      </c>
      <c r="T148" s="182">
        <f t="shared" si="3"/>
        <v>0</v>
      </c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R148" s="183" t="s">
        <v>128</v>
      </c>
      <c r="AT148" s="183" t="s">
        <v>113</v>
      </c>
      <c r="AU148" s="183" t="s">
        <v>118</v>
      </c>
      <c r="AY148" s="13" t="s">
        <v>109</v>
      </c>
      <c r="BE148" s="184">
        <f t="shared" si="4"/>
        <v>0</v>
      </c>
      <c r="BF148" s="184">
        <f t="shared" si="5"/>
        <v>0</v>
      </c>
      <c r="BG148" s="184">
        <f t="shared" si="6"/>
        <v>0</v>
      </c>
      <c r="BH148" s="184">
        <f t="shared" si="7"/>
        <v>0</v>
      </c>
      <c r="BI148" s="184">
        <f t="shared" si="8"/>
        <v>0</v>
      </c>
      <c r="BJ148" s="13" t="s">
        <v>118</v>
      </c>
      <c r="BK148" s="185">
        <f t="shared" si="9"/>
        <v>0</v>
      </c>
      <c r="BL148" s="13" t="s">
        <v>128</v>
      </c>
      <c r="BM148" s="183" t="s">
        <v>181</v>
      </c>
    </row>
    <row r="149" spans="1:65" s="1" customFormat="1" ht="24.2" customHeight="1">
      <c r="A149" s="27"/>
      <c r="B149" s="28"/>
      <c r="C149" s="173" t="s">
        <v>182</v>
      </c>
      <c r="D149" s="173" t="s">
        <v>113</v>
      </c>
      <c r="E149" s="174" t="s">
        <v>183</v>
      </c>
      <c r="F149" s="175" t="s">
        <v>184</v>
      </c>
      <c r="G149" s="176" t="s">
        <v>143</v>
      </c>
      <c r="H149" s="177">
        <v>3</v>
      </c>
      <c r="I149" s="177"/>
      <c r="J149" s="177">
        <f t="shared" si="0"/>
        <v>0</v>
      </c>
      <c r="K149" s="178"/>
      <c r="L149" s="32"/>
      <c r="M149" s="179" t="s">
        <v>1</v>
      </c>
      <c r="N149" s="180" t="s">
        <v>34</v>
      </c>
      <c r="O149" s="181">
        <v>0</v>
      </c>
      <c r="P149" s="181">
        <f t="shared" si="1"/>
        <v>0</v>
      </c>
      <c r="Q149" s="181">
        <v>0</v>
      </c>
      <c r="R149" s="181">
        <f t="shared" si="2"/>
        <v>0</v>
      </c>
      <c r="S149" s="181">
        <v>0</v>
      </c>
      <c r="T149" s="182">
        <f t="shared" si="3"/>
        <v>0</v>
      </c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R149" s="183" t="s">
        <v>128</v>
      </c>
      <c r="AT149" s="183" t="s">
        <v>113</v>
      </c>
      <c r="AU149" s="183" t="s">
        <v>118</v>
      </c>
      <c r="AY149" s="13" t="s">
        <v>109</v>
      </c>
      <c r="BE149" s="184">
        <f t="shared" si="4"/>
        <v>0</v>
      </c>
      <c r="BF149" s="184">
        <f t="shared" si="5"/>
        <v>0</v>
      </c>
      <c r="BG149" s="184">
        <f t="shared" si="6"/>
        <v>0</v>
      </c>
      <c r="BH149" s="184">
        <f t="shared" si="7"/>
        <v>0</v>
      </c>
      <c r="BI149" s="184">
        <f t="shared" si="8"/>
        <v>0</v>
      </c>
      <c r="BJ149" s="13" t="s">
        <v>118</v>
      </c>
      <c r="BK149" s="185">
        <f t="shared" si="9"/>
        <v>0</v>
      </c>
      <c r="BL149" s="13" t="s">
        <v>128</v>
      </c>
      <c r="BM149" s="183" t="s">
        <v>124</v>
      </c>
    </row>
    <row r="150" spans="1:65" s="1" customFormat="1" ht="24.2" customHeight="1">
      <c r="A150" s="27"/>
      <c r="B150" s="28"/>
      <c r="C150" s="186" t="s">
        <v>185</v>
      </c>
      <c r="D150" s="186" t="s">
        <v>130</v>
      </c>
      <c r="E150" s="187" t="s">
        <v>186</v>
      </c>
      <c r="F150" s="188" t="s">
        <v>187</v>
      </c>
      <c r="G150" s="189" t="s">
        <v>143</v>
      </c>
      <c r="H150" s="190">
        <v>3</v>
      </c>
      <c r="I150" s="190"/>
      <c r="J150" s="190">
        <f t="shared" si="0"/>
        <v>0</v>
      </c>
      <c r="K150" s="191"/>
      <c r="L150" s="192"/>
      <c r="M150" s="193" t="s">
        <v>1</v>
      </c>
      <c r="N150" s="194" t="s">
        <v>34</v>
      </c>
      <c r="O150" s="181">
        <v>0</v>
      </c>
      <c r="P150" s="181">
        <f t="shared" si="1"/>
        <v>0</v>
      </c>
      <c r="Q150" s="181">
        <v>0</v>
      </c>
      <c r="R150" s="181">
        <f t="shared" si="2"/>
        <v>0</v>
      </c>
      <c r="S150" s="181">
        <v>0</v>
      </c>
      <c r="T150" s="182">
        <f t="shared" si="3"/>
        <v>0</v>
      </c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R150" s="183" t="s">
        <v>133</v>
      </c>
      <c r="AT150" s="183" t="s">
        <v>130</v>
      </c>
      <c r="AU150" s="183" t="s">
        <v>118</v>
      </c>
      <c r="AY150" s="13" t="s">
        <v>109</v>
      </c>
      <c r="BE150" s="184">
        <f t="shared" si="4"/>
        <v>0</v>
      </c>
      <c r="BF150" s="184">
        <f t="shared" si="5"/>
        <v>0</v>
      </c>
      <c r="BG150" s="184">
        <f t="shared" si="6"/>
        <v>0</v>
      </c>
      <c r="BH150" s="184">
        <f t="shared" si="7"/>
        <v>0</v>
      </c>
      <c r="BI150" s="184">
        <f t="shared" si="8"/>
        <v>0</v>
      </c>
      <c r="BJ150" s="13" t="s">
        <v>118</v>
      </c>
      <c r="BK150" s="185">
        <f t="shared" si="9"/>
        <v>0</v>
      </c>
      <c r="BL150" s="13" t="s">
        <v>128</v>
      </c>
      <c r="BM150" s="183" t="s">
        <v>134</v>
      </c>
    </row>
    <row r="151" spans="1:65" s="1" customFormat="1" ht="24.2" customHeight="1">
      <c r="A151" s="27"/>
      <c r="B151" s="28"/>
      <c r="C151" s="173" t="s">
        <v>163</v>
      </c>
      <c r="D151" s="173" t="s">
        <v>113</v>
      </c>
      <c r="E151" s="174" t="s">
        <v>188</v>
      </c>
      <c r="F151" s="175" t="s">
        <v>189</v>
      </c>
      <c r="G151" s="176" t="s">
        <v>143</v>
      </c>
      <c r="H151" s="177">
        <v>2</v>
      </c>
      <c r="I151" s="177"/>
      <c r="J151" s="177">
        <f t="shared" si="0"/>
        <v>0</v>
      </c>
      <c r="K151" s="178"/>
      <c r="L151" s="32"/>
      <c r="M151" s="179" t="s">
        <v>1</v>
      </c>
      <c r="N151" s="180" t="s">
        <v>34</v>
      </c>
      <c r="O151" s="181">
        <v>0</v>
      </c>
      <c r="P151" s="181">
        <f t="shared" si="1"/>
        <v>0</v>
      </c>
      <c r="Q151" s="181">
        <v>0</v>
      </c>
      <c r="R151" s="181">
        <f t="shared" si="2"/>
        <v>0</v>
      </c>
      <c r="S151" s="181">
        <v>0</v>
      </c>
      <c r="T151" s="182">
        <f t="shared" si="3"/>
        <v>0</v>
      </c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R151" s="183" t="s">
        <v>128</v>
      </c>
      <c r="AT151" s="183" t="s">
        <v>113</v>
      </c>
      <c r="AU151" s="183" t="s">
        <v>118</v>
      </c>
      <c r="AY151" s="13" t="s">
        <v>109</v>
      </c>
      <c r="BE151" s="184">
        <f t="shared" si="4"/>
        <v>0</v>
      </c>
      <c r="BF151" s="184">
        <f t="shared" si="5"/>
        <v>0</v>
      </c>
      <c r="BG151" s="184">
        <f t="shared" si="6"/>
        <v>0</v>
      </c>
      <c r="BH151" s="184">
        <f t="shared" si="7"/>
        <v>0</v>
      </c>
      <c r="BI151" s="184">
        <f t="shared" si="8"/>
        <v>0</v>
      </c>
      <c r="BJ151" s="13" t="s">
        <v>118</v>
      </c>
      <c r="BK151" s="185">
        <f t="shared" si="9"/>
        <v>0</v>
      </c>
      <c r="BL151" s="13" t="s">
        <v>128</v>
      </c>
      <c r="BM151" s="183" t="s">
        <v>190</v>
      </c>
    </row>
    <row r="152" spans="1:65" s="1" customFormat="1" ht="14.45" customHeight="1">
      <c r="A152" s="27"/>
      <c r="B152" s="28"/>
      <c r="C152" s="186" t="s">
        <v>191</v>
      </c>
      <c r="D152" s="186" t="s">
        <v>130</v>
      </c>
      <c r="E152" s="187" t="s">
        <v>192</v>
      </c>
      <c r="F152" s="188" t="s">
        <v>193</v>
      </c>
      <c r="G152" s="189" t="s">
        <v>143</v>
      </c>
      <c r="H152" s="190">
        <v>2</v>
      </c>
      <c r="I152" s="190"/>
      <c r="J152" s="190">
        <f t="shared" si="0"/>
        <v>0</v>
      </c>
      <c r="K152" s="191"/>
      <c r="L152" s="192"/>
      <c r="M152" s="193" t="s">
        <v>1</v>
      </c>
      <c r="N152" s="194" t="s">
        <v>34</v>
      </c>
      <c r="O152" s="181">
        <v>0</v>
      </c>
      <c r="P152" s="181">
        <f t="shared" si="1"/>
        <v>0</v>
      </c>
      <c r="Q152" s="181">
        <v>0</v>
      </c>
      <c r="R152" s="181">
        <f t="shared" si="2"/>
        <v>0</v>
      </c>
      <c r="S152" s="181">
        <v>0</v>
      </c>
      <c r="T152" s="182">
        <f t="shared" si="3"/>
        <v>0</v>
      </c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R152" s="183" t="s">
        <v>133</v>
      </c>
      <c r="AT152" s="183" t="s">
        <v>130</v>
      </c>
      <c r="AU152" s="183" t="s">
        <v>118</v>
      </c>
      <c r="AY152" s="13" t="s">
        <v>109</v>
      </c>
      <c r="BE152" s="184">
        <f t="shared" si="4"/>
        <v>0</v>
      </c>
      <c r="BF152" s="184">
        <f t="shared" si="5"/>
        <v>0</v>
      </c>
      <c r="BG152" s="184">
        <f t="shared" si="6"/>
        <v>0</v>
      </c>
      <c r="BH152" s="184">
        <f t="shared" si="7"/>
        <v>0</v>
      </c>
      <c r="BI152" s="184">
        <f t="shared" si="8"/>
        <v>0</v>
      </c>
      <c r="BJ152" s="13" t="s">
        <v>118</v>
      </c>
      <c r="BK152" s="185">
        <f t="shared" si="9"/>
        <v>0</v>
      </c>
      <c r="BL152" s="13" t="s">
        <v>128</v>
      </c>
      <c r="BM152" s="183" t="s">
        <v>194</v>
      </c>
    </row>
    <row r="153" spans="1:65" s="1" customFormat="1" ht="14.45" customHeight="1">
      <c r="A153" s="27"/>
      <c r="B153" s="28"/>
      <c r="C153" s="173" t="s">
        <v>190</v>
      </c>
      <c r="D153" s="173" t="s">
        <v>113</v>
      </c>
      <c r="E153" s="174" t="s">
        <v>195</v>
      </c>
      <c r="F153" s="175" t="s">
        <v>196</v>
      </c>
      <c r="G153" s="176" t="s">
        <v>143</v>
      </c>
      <c r="H153" s="177">
        <v>6</v>
      </c>
      <c r="I153" s="177"/>
      <c r="J153" s="177">
        <f t="shared" si="0"/>
        <v>0</v>
      </c>
      <c r="K153" s="178"/>
      <c r="L153" s="32"/>
      <c r="M153" s="179" t="s">
        <v>1</v>
      </c>
      <c r="N153" s="180" t="s">
        <v>34</v>
      </c>
      <c r="O153" s="181">
        <v>0</v>
      </c>
      <c r="P153" s="181">
        <f t="shared" si="1"/>
        <v>0</v>
      </c>
      <c r="Q153" s="181">
        <v>0</v>
      </c>
      <c r="R153" s="181">
        <f t="shared" si="2"/>
        <v>0</v>
      </c>
      <c r="S153" s="181">
        <v>0</v>
      </c>
      <c r="T153" s="182">
        <f t="shared" si="3"/>
        <v>0</v>
      </c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R153" s="183" t="s">
        <v>128</v>
      </c>
      <c r="AT153" s="183" t="s">
        <v>113</v>
      </c>
      <c r="AU153" s="183" t="s">
        <v>118</v>
      </c>
      <c r="AY153" s="13" t="s">
        <v>109</v>
      </c>
      <c r="BE153" s="184">
        <f t="shared" si="4"/>
        <v>0</v>
      </c>
      <c r="BF153" s="184">
        <f t="shared" si="5"/>
        <v>0</v>
      </c>
      <c r="BG153" s="184">
        <f t="shared" si="6"/>
        <v>0</v>
      </c>
      <c r="BH153" s="184">
        <f t="shared" si="7"/>
        <v>0</v>
      </c>
      <c r="BI153" s="184">
        <f t="shared" si="8"/>
        <v>0</v>
      </c>
      <c r="BJ153" s="13" t="s">
        <v>118</v>
      </c>
      <c r="BK153" s="185">
        <f t="shared" si="9"/>
        <v>0</v>
      </c>
      <c r="BL153" s="13" t="s">
        <v>128</v>
      </c>
      <c r="BM153" s="183" t="s">
        <v>197</v>
      </c>
    </row>
    <row r="154" spans="1:65" s="1" customFormat="1" ht="14.45" customHeight="1">
      <c r="A154" s="27"/>
      <c r="B154" s="28"/>
      <c r="C154" s="186" t="s">
        <v>198</v>
      </c>
      <c r="D154" s="186" t="s">
        <v>130</v>
      </c>
      <c r="E154" s="187" t="s">
        <v>199</v>
      </c>
      <c r="F154" s="188" t="s">
        <v>200</v>
      </c>
      <c r="G154" s="189" t="s">
        <v>143</v>
      </c>
      <c r="H154" s="190">
        <v>6</v>
      </c>
      <c r="I154" s="190"/>
      <c r="J154" s="190">
        <f t="shared" si="0"/>
        <v>0</v>
      </c>
      <c r="K154" s="191"/>
      <c r="L154" s="192"/>
      <c r="M154" s="193" t="s">
        <v>1</v>
      </c>
      <c r="N154" s="194" t="s">
        <v>34</v>
      </c>
      <c r="O154" s="181">
        <v>0</v>
      </c>
      <c r="P154" s="181">
        <f t="shared" si="1"/>
        <v>0</v>
      </c>
      <c r="Q154" s="181">
        <v>0</v>
      </c>
      <c r="R154" s="181">
        <f t="shared" si="2"/>
        <v>0</v>
      </c>
      <c r="S154" s="181">
        <v>0</v>
      </c>
      <c r="T154" s="182">
        <f t="shared" si="3"/>
        <v>0</v>
      </c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R154" s="183" t="s">
        <v>133</v>
      </c>
      <c r="AT154" s="183" t="s">
        <v>130</v>
      </c>
      <c r="AU154" s="183" t="s">
        <v>118</v>
      </c>
      <c r="AY154" s="13" t="s">
        <v>109</v>
      </c>
      <c r="BE154" s="184">
        <f t="shared" si="4"/>
        <v>0</v>
      </c>
      <c r="BF154" s="184">
        <f t="shared" si="5"/>
        <v>0</v>
      </c>
      <c r="BG154" s="184">
        <f t="shared" si="6"/>
        <v>0</v>
      </c>
      <c r="BH154" s="184">
        <f t="shared" si="7"/>
        <v>0</v>
      </c>
      <c r="BI154" s="184">
        <f t="shared" si="8"/>
        <v>0</v>
      </c>
      <c r="BJ154" s="13" t="s">
        <v>118</v>
      </c>
      <c r="BK154" s="185">
        <f t="shared" si="9"/>
        <v>0</v>
      </c>
      <c r="BL154" s="13" t="s">
        <v>128</v>
      </c>
      <c r="BM154" s="183" t="s">
        <v>201</v>
      </c>
    </row>
    <row r="155" spans="1:65" s="1" customFormat="1" ht="37.9" customHeight="1">
      <c r="A155" s="27"/>
      <c r="B155" s="28"/>
      <c r="C155" s="173" t="s">
        <v>166</v>
      </c>
      <c r="D155" s="173" t="s">
        <v>113</v>
      </c>
      <c r="E155" s="174" t="s">
        <v>202</v>
      </c>
      <c r="F155" s="175" t="s">
        <v>203</v>
      </c>
      <c r="G155" s="176" t="s">
        <v>143</v>
      </c>
      <c r="H155" s="177">
        <v>2</v>
      </c>
      <c r="I155" s="177"/>
      <c r="J155" s="177">
        <f t="shared" si="0"/>
        <v>0</v>
      </c>
      <c r="K155" s="178"/>
      <c r="L155" s="32"/>
      <c r="M155" s="179" t="s">
        <v>1</v>
      </c>
      <c r="N155" s="180" t="s">
        <v>34</v>
      </c>
      <c r="O155" s="181">
        <v>0</v>
      </c>
      <c r="P155" s="181">
        <f t="shared" si="1"/>
        <v>0</v>
      </c>
      <c r="Q155" s="181">
        <v>0</v>
      </c>
      <c r="R155" s="181">
        <f t="shared" si="2"/>
        <v>0</v>
      </c>
      <c r="S155" s="181">
        <v>0</v>
      </c>
      <c r="T155" s="182">
        <f t="shared" si="3"/>
        <v>0</v>
      </c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R155" s="183" t="s">
        <v>128</v>
      </c>
      <c r="AT155" s="183" t="s">
        <v>113</v>
      </c>
      <c r="AU155" s="183" t="s">
        <v>118</v>
      </c>
      <c r="AY155" s="13" t="s">
        <v>109</v>
      </c>
      <c r="BE155" s="184">
        <f t="shared" si="4"/>
        <v>0</v>
      </c>
      <c r="BF155" s="184">
        <f t="shared" si="5"/>
        <v>0</v>
      </c>
      <c r="BG155" s="184">
        <f t="shared" si="6"/>
        <v>0</v>
      </c>
      <c r="BH155" s="184">
        <f t="shared" si="7"/>
        <v>0</v>
      </c>
      <c r="BI155" s="184">
        <f t="shared" si="8"/>
        <v>0</v>
      </c>
      <c r="BJ155" s="13" t="s">
        <v>118</v>
      </c>
      <c r="BK155" s="185">
        <f t="shared" si="9"/>
        <v>0</v>
      </c>
      <c r="BL155" s="13" t="s">
        <v>128</v>
      </c>
      <c r="BM155" s="183" t="s">
        <v>204</v>
      </c>
    </row>
    <row r="156" spans="1:65" s="1" customFormat="1" ht="14.45" customHeight="1">
      <c r="A156" s="27"/>
      <c r="B156" s="28"/>
      <c r="C156" s="186" t="s">
        <v>205</v>
      </c>
      <c r="D156" s="186" t="s">
        <v>130</v>
      </c>
      <c r="E156" s="187" t="s">
        <v>206</v>
      </c>
      <c r="F156" s="188" t="s">
        <v>207</v>
      </c>
      <c r="G156" s="189" t="s">
        <v>143</v>
      </c>
      <c r="H156" s="190">
        <v>2</v>
      </c>
      <c r="I156" s="190"/>
      <c r="J156" s="190">
        <f t="shared" si="0"/>
        <v>0</v>
      </c>
      <c r="K156" s="191"/>
      <c r="L156" s="192"/>
      <c r="M156" s="193" t="s">
        <v>1</v>
      </c>
      <c r="N156" s="194" t="s">
        <v>34</v>
      </c>
      <c r="O156" s="181">
        <v>0</v>
      </c>
      <c r="P156" s="181">
        <f t="shared" si="1"/>
        <v>0</v>
      </c>
      <c r="Q156" s="181">
        <v>0</v>
      </c>
      <c r="R156" s="181">
        <f t="shared" si="2"/>
        <v>0</v>
      </c>
      <c r="S156" s="181">
        <v>0</v>
      </c>
      <c r="T156" s="182">
        <f t="shared" si="3"/>
        <v>0</v>
      </c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R156" s="183" t="s">
        <v>133</v>
      </c>
      <c r="AT156" s="183" t="s">
        <v>130</v>
      </c>
      <c r="AU156" s="183" t="s">
        <v>118</v>
      </c>
      <c r="AY156" s="13" t="s">
        <v>109</v>
      </c>
      <c r="BE156" s="184">
        <f t="shared" si="4"/>
        <v>0</v>
      </c>
      <c r="BF156" s="184">
        <f t="shared" si="5"/>
        <v>0</v>
      </c>
      <c r="BG156" s="184">
        <f t="shared" si="6"/>
        <v>0</v>
      </c>
      <c r="BH156" s="184">
        <f t="shared" si="7"/>
        <v>0</v>
      </c>
      <c r="BI156" s="184">
        <f t="shared" si="8"/>
        <v>0</v>
      </c>
      <c r="BJ156" s="13" t="s">
        <v>118</v>
      </c>
      <c r="BK156" s="185">
        <f t="shared" si="9"/>
        <v>0</v>
      </c>
      <c r="BL156" s="13" t="s">
        <v>128</v>
      </c>
      <c r="BM156" s="183" t="s">
        <v>208</v>
      </c>
    </row>
    <row r="157" spans="1:65" s="1" customFormat="1" ht="24.2" customHeight="1">
      <c r="A157" s="27"/>
      <c r="B157" s="28"/>
      <c r="C157" s="173" t="s">
        <v>209</v>
      </c>
      <c r="D157" s="173" t="s">
        <v>113</v>
      </c>
      <c r="E157" s="174" t="s">
        <v>210</v>
      </c>
      <c r="F157" s="175" t="s">
        <v>211</v>
      </c>
      <c r="G157" s="176" t="s">
        <v>143</v>
      </c>
      <c r="H157" s="177">
        <v>3</v>
      </c>
      <c r="I157" s="177"/>
      <c r="J157" s="177">
        <f t="shared" si="0"/>
        <v>0</v>
      </c>
      <c r="K157" s="178"/>
      <c r="L157" s="32"/>
      <c r="M157" s="179" t="s">
        <v>1</v>
      </c>
      <c r="N157" s="180" t="s">
        <v>34</v>
      </c>
      <c r="O157" s="181">
        <v>0</v>
      </c>
      <c r="P157" s="181">
        <f t="shared" si="1"/>
        <v>0</v>
      </c>
      <c r="Q157" s="181">
        <v>0</v>
      </c>
      <c r="R157" s="181">
        <f t="shared" si="2"/>
        <v>0</v>
      </c>
      <c r="S157" s="181">
        <v>0</v>
      </c>
      <c r="T157" s="182">
        <f t="shared" si="3"/>
        <v>0</v>
      </c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R157" s="183" t="s">
        <v>128</v>
      </c>
      <c r="AT157" s="183" t="s">
        <v>113</v>
      </c>
      <c r="AU157" s="183" t="s">
        <v>118</v>
      </c>
      <c r="AY157" s="13" t="s">
        <v>109</v>
      </c>
      <c r="BE157" s="184">
        <f t="shared" si="4"/>
        <v>0</v>
      </c>
      <c r="BF157" s="184">
        <f t="shared" si="5"/>
        <v>0</v>
      </c>
      <c r="BG157" s="184">
        <f t="shared" si="6"/>
        <v>0</v>
      </c>
      <c r="BH157" s="184">
        <f t="shared" si="7"/>
        <v>0</v>
      </c>
      <c r="BI157" s="184">
        <f t="shared" si="8"/>
        <v>0</v>
      </c>
      <c r="BJ157" s="13" t="s">
        <v>118</v>
      </c>
      <c r="BK157" s="185">
        <f t="shared" si="9"/>
        <v>0</v>
      </c>
      <c r="BL157" s="13" t="s">
        <v>128</v>
      </c>
      <c r="BM157" s="183" t="s">
        <v>212</v>
      </c>
    </row>
    <row r="158" spans="1:65" s="1" customFormat="1" ht="14.45" customHeight="1">
      <c r="A158" s="27"/>
      <c r="B158" s="28"/>
      <c r="C158" s="186" t="s">
        <v>160</v>
      </c>
      <c r="D158" s="186" t="s">
        <v>130</v>
      </c>
      <c r="E158" s="187" t="s">
        <v>213</v>
      </c>
      <c r="F158" s="188" t="s">
        <v>214</v>
      </c>
      <c r="G158" s="189" t="s">
        <v>143</v>
      </c>
      <c r="H158" s="190">
        <v>3</v>
      </c>
      <c r="I158" s="190"/>
      <c r="J158" s="190">
        <f t="shared" si="0"/>
        <v>0</v>
      </c>
      <c r="K158" s="191"/>
      <c r="L158" s="192"/>
      <c r="M158" s="193" t="s">
        <v>1</v>
      </c>
      <c r="N158" s="194" t="s">
        <v>34</v>
      </c>
      <c r="O158" s="181">
        <v>0</v>
      </c>
      <c r="P158" s="181">
        <f t="shared" si="1"/>
        <v>0</v>
      </c>
      <c r="Q158" s="181">
        <v>0</v>
      </c>
      <c r="R158" s="181">
        <f t="shared" si="2"/>
        <v>0</v>
      </c>
      <c r="S158" s="181">
        <v>0</v>
      </c>
      <c r="T158" s="182">
        <f t="shared" si="3"/>
        <v>0</v>
      </c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R158" s="183" t="s">
        <v>133</v>
      </c>
      <c r="AT158" s="183" t="s">
        <v>130</v>
      </c>
      <c r="AU158" s="183" t="s">
        <v>118</v>
      </c>
      <c r="AY158" s="13" t="s">
        <v>109</v>
      </c>
      <c r="BE158" s="184">
        <f t="shared" si="4"/>
        <v>0</v>
      </c>
      <c r="BF158" s="184">
        <f t="shared" si="5"/>
        <v>0</v>
      </c>
      <c r="BG158" s="184">
        <f t="shared" si="6"/>
        <v>0</v>
      </c>
      <c r="BH158" s="184">
        <f t="shared" si="7"/>
        <v>0</v>
      </c>
      <c r="BI158" s="184">
        <f t="shared" si="8"/>
        <v>0</v>
      </c>
      <c r="BJ158" s="13" t="s">
        <v>118</v>
      </c>
      <c r="BK158" s="185">
        <f t="shared" si="9"/>
        <v>0</v>
      </c>
      <c r="BL158" s="13" t="s">
        <v>128</v>
      </c>
      <c r="BM158" s="183" t="s">
        <v>215</v>
      </c>
    </row>
    <row r="159" spans="1:65" s="1" customFormat="1" ht="24.2" customHeight="1">
      <c r="A159" s="27"/>
      <c r="B159" s="28"/>
      <c r="C159" s="173" t="s">
        <v>216</v>
      </c>
      <c r="D159" s="173" t="s">
        <v>113</v>
      </c>
      <c r="E159" s="174" t="s">
        <v>217</v>
      </c>
      <c r="F159" s="175" t="s">
        <v>218</v>
      </c>
      <c r="G159" s="176" t="s">
        <v>143</v>
      </c>
      <c r="H159" s="177">
        <v>3</v>
      </c>
      <c r="I159" s="177"/>
      <c r="J159" s="177">
        <f t="shared" si="0"/>
        <v>0</v>
      </c>
      <c r="K159" s="178"/>
      <c r="L159" s="32"/>
      <c r="M159" s="179" t="s">
        <v>1</v>
      </c>
      <c r="N159" s="180" t="s">
        <v>34</v>
      </c>
      <c r="O159" s="181">
        <v>0</v>
      </c>
      <c r="P159" s="181">
        <f t="shared" si="1"/>
        <v>0</v>
      </c>
      <c r="Q159" s="181">
        <v>0</v>
      </c>
      <c r="R159" s="181">
        <f t="shared" si="2"/>
        <v>0</v>
      </c>
      <c r="S159" s="181">
        <v>0</v>
      </c>
      <c r="T159" s="182">
        <f t="shared" si="3"/>
        <v>0</v>
      </c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R159" s="183" t="s">
        <v>128</v>
      </c>
      <c r="AT159" s="183" t="s">
        <v>113</v>
      </c>
      <c r="AU159" s="183" t="s">
        <v>118</v>
      </c>
      <c r="AY159" s="13" t="s">
        <v>109</v>
      </c>
      <c r="BE159" s="184">
        <f t="shared" si="4"/>
        <v>0</v>
      </c>
      <c r="BF159" s="184">
        <f t="shared" si="5"/>
        <v>0</v>
      </c>
      <c r="BG159" s="184">
        <f t="shared" si="6"/>
        <v>0</v>
      </c>
      <c r="BH159" s="184">
        <f t="shared" si="7"/>
        <v>0</v>
      </c>
      <c r="BI159" s="184">
        <f t="shared" si="8"/>
        <v>0</v>
      </c>
      <c r="BJ159" s="13" t="s">
        <v>118</v>
      </c>
      <c r="BK159" s="185">
        <f t="shared" si="9"/>
        <v>0</v>
      </c>
      <c r="BL159" s="13" t="s">
        <v>128</v>
      </c>
      <c r="BM159" s="183" t="s">
        <v>219</v>
      </c>
    </row>
    <row r="160" spans="1:65" s="1" customFormat="1" ht="14.45" customHeight="1">
      <c r="A160" s="27"/>
      <c r="B160" s="28"/>
      <c r="C160" s="186" t="s">
        <v>220</v>
      </c>
      <c r="D160" s="186" t="s">
        <v>130</v>
      </c>
      <c r="E160" s="187" t="s">
        <v>221</v>
      </c>
      <c r="F160" s="188" t="s">
        <v>222</v>
      </c>
      <c r="G160" s="189" t="s">
        <v>143</v>
      </c>
      <c r="H160" s="190">
        <v>3</v>
      </c>
      <c r="I160" s="190"/>
      <c r="J160" s="190">
        <f t="shared" si="0"/>
        <v>0</v>
      </c>
      <c r="K160" s="191"/>
      <c r="L160" s="192"/>
      <c r="M160" s="193" t="s">
        <v>1</v>
      </c>
      <c r="N160" s="194" t="s">
        <v>34</v>
      </c>
      <c r="O160" s="181">
        <v>0</v>
      </c>
      <c r="P160" s="181">
        <f t="shared" si="1"/>
        <v>0</v>
      </c>
      <c r="Q160" s="181">
        <v>0</v>
      </c>
      <c r="R160" s="181">
        <f t="shared" si="2"/>
        <v>0</v>
      </c>
      <c r="S160" s="181">
        <v>0</v>
      </c>
      <c r="T160" s="182">
        <f t="shared" si="3"/>
        <v>0</v>
      </c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R160" s="183" t="s">
        <v>133</v>
      </c>
      <c r="AT160" s="183" t="s">
        <v>130</v>
      </c>
      <c r="AU160" s="183" t="s">
        <v>118</v>
      </c>
      <c r="AY160" s="13" t="s">
        <v>109</v>
      </c>
      <c r="BE160" s="184">
        <f t="shared" si="4"/>
        <v>0</v>
      </c>
      <c r="BF160" s="184">
        <f t="shared" si="5"/>
        <v>0</v>
      </c>
      <c r="BG160" s="184">
        <f t="shared" si="6"/>
        <v>0</v>
      </c>
      <c r="BH160" s="184">
        <f t="shared" si="7"/>
        <v>0</v>
      </c>
      <c r="BI160" s="184">
        <f t="shared" si="8"/>
        <v>0</v>
      </c>
      <c r="BJ160" s="13" t="s">
        <v>118</v>
      </c>
      <c r="BK160" s="185">
        <f t="shared" si="9"/>
        <v>0</v>
      </c>
      <c r="BL160" s="13" t="s">
        <v>128</v>
      </c>
      <c r="BM160" s="183" t="s">
        <v>223</v>
      </c>
    </row>
    <row r="161" spans="1:65" s="11" customFormat="1" ht="25.9" customHeight="1">
      <c r="B161" s="158"/>
      <c r="C161" s="159"/>
      <c r="D161" s="160" t="s">
        <v>67</v>
      </c>
      <c r="E161" s="161" t="s">
        <v>224</v>
      </c>
      <c r="F161" s="161" t="s">
        <v>225</v>
      </c>
      <c r="G161" s="159"/>
      <c r="H161" s="159"/>
      <c r="I161" s="159"/>
      <c r="J161" s="162">
        <f>BK161</f>
        <v>0</v>
      </c>
      <c r="K161" s="159"/>
      <c r="L161" s="163"/>
      <c r="M161" s="164"/>
      <c r="N161" s="165"/>
      <c r="O161" s="165"/>
      <c r="P161" s="166">
        <f>SUM(P162:P163)</f>
        <v>0</v>
      </c>
      <c r="Q161" s="165"/>
      <c r="R161" s="166">
        <f>SUM(R162:R163)</f>
        <v>0</v>
      </c>
      <c r="S161" s="165"/>
      <c r="T161" s="167">
        <f>SUM(T162:T163)</f>
        <v>0</v>
      </c>
      <c r="AR161" s="168" t="s">
        <v>75</v>
      </c>
      <c r="AT161" s="169" t="s">
        <v>67</v>
      </c>
      <c r="AU161" s="169" t="s">
        <v>68</v>
      </c>
      <c r="AY161" s="168" t="s">
        <v>109</v>
      </c>
      <c r="BK161" s="170">
        <f>SUM(BK162:BK163)</f>
        <v>0</v>
      </c>
    </row>
    <row r="162" spans="1:65" s="1" customFormat="1" ht="14.45" customHeight="1">
      <c r="A162" s="27"/>
      <c r="B162" s="28"/>
      <c r="C162" s="186" t="s">
        <v>194</v>
      </c>
      <c r="D162" s="186" t="s">
        <v>130</v>
      </c>
      <c r="E162" s="187" t="s">
        <v>226</v>
      </c>
      <c r="F162" s="188" t="s">
        <v>227</v>
      </c>
      <c r="G162" s="189" t="s">
        <v>228</v>
      </c>
      <c r="H162" s="190">
        <v>1</v>
      </c>
      <c r="I162" s="190"/>
      <c r="J162" s="190">
        <f>ROUND(I162*H162,3)</f>
        <v>0</v>
      </c>
      <c r="K162" s="191"/>
      <c r="L162" s="192"/>
      <c r="M162" s="193" t="s">
        <v>1</v>
      </c>
      <c r="N162" s="194" t="s">
        <v>34</v>
      </c>
      <c r="O162" s="181">
        <v>0</v>
      </c>
      <c r="P162" s="181">
        <f>O162*H162</f>
        <v>0</v>
      </c>
      <c r="Q162" s="181">
        <v>0</v>
      </c>
      <c r="R162" s="181">
        <f>Q162*H162</f>
        <v>0</v>
      </c>
      <c r="S162" s="181">
        <v>0</v>
      </c>
      <c r="T162" s="182">
        <f>S162*H162</f>
        <v>0</v>
      </c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R162" s="183" t="s">
        <v>144</v>
      </c>
      <c r="AT162" s="183" t="s">
        <v>130</v>
      </c>
      <c r="AU162" s="183" t="s">
        <v>75</v>
      </c>
      <c r="AY162" s="13" t="s">
        <v>109</v>
      </c>
      <c r="BE162" s="184">
        <f>IF(N162="základná",J162,0)</f>
        <v>0</v>
      </c>
      <c r="BF162" s="184">
        <f>IF(N162="znížená",J162,0)</f>
        <v>0</v>
      </c>
      <c r="BG162" s="184">
        <f>IF(N162="zákl. prenesená",J162,0)</f>
        <v>0</v>
      </c>
      <c r="BH162" s="184">
        <f>IF(N162="zníž. prenesená",J162,0)</f>
        <v>0</v>
      </c>
      <c r="BI162" s="184">
        <f>IF(N162="nulová",J162,0)</f>
        <v>0</v>
      </c>
      <c r="BJ162" s="13" t="s">
        <v>118</v>
      </c>
      <c r="BK162" s="185">
        <f>ROUND(I162*H162,3)</f>
        <v>0</v>
      </c>
      <c r="BL162" s="13" t="s">
        <v>117</v>
      </c>
      <c r="BM162" s="183" t="s">
        <v>229</v>
      </c>
    </row>
    <row r="163" spans="1:65" s="1" customFormat="1" ht="14.45" customHeight="1">
      <c r="A163" s="27"/>
      <c r="B163" s="28"/>
      <c r="C163" s="173" t="s">
        <v>230</v>
      </c>
      <c r="D163" s="173" t="s">
        <v>113</v>
      </c>
      <c r="E163" s="174" t="s">
        <v>231</v>
      </c>
      <c r="F163" s="175" t="s">
        <v>232</v>
      </c>
      <c r="G163" s="176" t="s">
        <v>228</v>
      </c>
      <c r="H163" s="177">
        <v>1</v>
      </c>
      <c r="I163" s="177"/>
      <c r="J163" s="177">
        <f>ROUND(I163*H163,3)</f>
        <v>0</v>
      </c>
      <c r="K163" s="178"/>
      <c r="L163" s="32"/>
      <c r="M163" s="179" t="s">
        <v>1</v>
      </c>
      <c r="N163" s="180" t="s">
        <v>34</v>
      </c>
      <c r="O163" s="181">
        <v>0</v>
      </c>
      <c r="P163" s="181">
        <f>O163*H163</f>
        <v>0</v>
      </c>
      <c r="Q163" s="181">
        <v>0</v>
      </c>
      <c r="R163" s="181">
        <f>Q163*H163</f>
        <v>0</v>
      </c>
      <c r="S163" s="181">
        <v>0</v>
      </c>
      <c r="T163" s="182">
        <f>S163*H163</f>
        <v>0</v>
      </c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R163" s="183" t="s">
        <v>117</v>
      </c>
      <c r="AT163" s="183" t="s">
        <v>113</v>
      </c>
      <c r="AU163" s="183" t="s">
        <v>75</v>
      </c>
      <c r="AY163" s="13" t="s">
        <v>109</v>
      </c>
      <c r="BE163" s="184">
        <f>IF(N163="základná",J163,0)</f>
        <v>0</v>
      </c>
      <c r="BF163" s="184">
        <f>IF(N163="znížená",J163,0)</f>
        <v>0</v>
      </c>
      <c r="BG163" s="184">
        <f>IF(N163="zákl. prenesená",J163,0)</f>
        <v>0</v>
      </c>
      <c r="BH163" s="184">
        <f>IF(N163="zníž. prenesená",J163,0)</f>
        <v>0</v>
      </c>
      <c r="BI163" s="184">
        <f>IF(N163="nulová",J163,0)</f>
        <v>0</v>
      </c>
      <c r="BJ163" s="13" t="s">
        <v>118</v>
      </c>
      <c r="BK163" s="185">
        <f>ROUND(I163*H163,3)</f>
        <v>0</v>
      </c>
      <c r="BL163" s="13" t="s">
        <v>117</v>
      </c>
      <c r="BM163" s="183" t="s">
        <v>233</v>
      </c>
    </row>
    <row r="164" spans="1:65" s="11" customFormat="1" ht="25.9" customHeight="1">
      <c r="B164" s="158"/>
      <c r="C164" s="159"/>
      <c r="D164" s="160" t="s">
        <v>67</v>
      </c>
      <c r="E164" s="161" t="s">
        <v>234</v>
      </c>
      <c r="F164" s="161" t="s">
        <v>235</v>
      </c>
      <c r="G164" s="159"/>
      <c r="H164" s="159"/>
      <c r="I164" s="159"/>
      <c r="J164" s="162">
        <f>BK164</f>
        <v>0</v>
      </c>
      <c r="K164" s="159"/>
      <c r="L164" s="163"/>
      <c r="M164" s="164"/>
      <c r="N164" s="165"/>
      <c r="O164" s="165"/>
      <c r="P164" s="166">
        <f>SUM(P165:P170)</f>
        <v>0</v>
      </c>
      <c r="Q164" s="165"/>
      <c r="R164" s="166">
        <f>SUM(R165:R170)</f>
        <v>0</v>
      </c>
      <c r="S164" s="165"/>
      <c r="T164" s="167">
        <f>SUM(T165:T170)</f>
        <v>0</v>
      </c>
      <c r="AR164" s="168" t="s">
        <v>75</v>
      </c>
      <c r="AT164" s="169" t="s">
        <v>67</v>
      </c>
      <c r="AU164" s="169" t="s">
        <v>68</v>
      </c>
      <c r="AY164" s="168" t="s">
        <v>109</v>
      </c>
      <c r="BK164" s="170">
        <f>SUM(BK165:BK170)</f>
        <v>0</v>
      </c>
    </row>
    <row r="165" spans="1:65" s="1" customFormat="1" ht="14.45" customHeight="1">
      <c r="A165" s="27"/>
      <c r="B165" s="28"/>
      <c r="C165" s="173" t="s">
        <v>172</v>
      </c>
      <c r="D165" s="173" t="s">
        <v>113</v>
      </c>
      <c r="E165" s="174" t="s">
        <v>236</v>
      </c>
      <c r="F165" s="175" t="s">
        <v>237</v>
      </c>
      <c r="G165" s="176" t="s">
        <v>228</v>
      </c>
      <c r="H165" s="177">
        <v>1</v>
      </c>
      <c r="I165" s="177"/>
      <c r="J165" s="177">
        <f t="shared" ref="J165:J170" si="10">ROUND(I165*H165,3)</f>
        <v>0</v>
      </c>
      <c r="K165" s="178"/>
      <c r="L165" s="32"/>
      <c r="M165" s="179" t="s">
        <v>1</v>
      </c>
      <c r="N165" s="180" t="s">
        <v>34</v>
      </c>
      <c r="O165" s="181">
        <v>0</v>
      </c>
      <c r="P165" s="181">
        <f t="shared" ref="P165:P170" si="11">O165*H165</f>
        <v>0</v>
      </c>
      <c r="Q165" s="181">
        <v>0</v>
      </c>
      <c r="R165" s="181">
        <f t="shared" ref="R165:R170" si="12">Q165*H165</f>
        <v>0</v>
      </c>
      <c r="S165" s="181">
        <v>0</v>
      </c>
      <c r="T165" s="182">
        <f t="shared" ref="T165:T170" si="13">S165*H165</f>
        <v>0</v>
      </c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R165" s="183" t="s">
        <v>117</v>
      </c>
      <c r="AT165" s="183" t="s">
        <v>113</v>
      </c>
      <c r="AU165" s="183" t="s">
        <v>75</v>
      </c>
      <c r="AY165" s="13" t="s">
        <v>109</v>
      </c>
      <c r="BE165" s="184">
        <f t="shared" ref="BE165:BE170" si="14">IF(N165="základná",J165,0)</f>
        <v>0</v>
      </c>
      <c r="BF165" s="184">
        <f t="shared" ref="BF165:BF170" si="15">IF(N165="znížená",J165,0)</f>
        <v>0</v>
      </c>
      <c r="BG165" s="184">
        <f t="shared" ref="BG165:BG170" si="16">IF(N165="zákl. prenesená",J165,0)</f>
        <v>0</v>
      </c>
      <c r="BH165" s="184">
        <f t="shared" ref="BH165:BH170" si="17">IF(N165="zníž. prenesená",J165,0)</f>
        <v>0</v>
      </c>
      <c r="BI165" s="184">
        <f t="shared" ref="BI165:BI170" si="18">IF(N165="nulová",J165,0)</f>
        <v>0</v>
      </c>
      <c r="BJ165" s="13" t="s">
        <v>118</v>
      </c>
      <c r="BK165" s="185">
        <f t="shared" ref="BK165:BK170" si="19">ROUND(I165*H165,3)</f>
        <v>0</v>
      </c>
      <c r="BL165" s="13" t="s">
        <v>117</v>
      </c>
      <c r="BM165" s="183" t="s">
        <v>238</v>
      </c>
    </row>
    <row r="166" spans="1:65" s="1" customFormat="1" ht="14.45" customHeight="1">
      <c r="A166" s="27"/>
      <c r="B166" s="28"/>
      <c r="C166" s="173" t="s">
        <v>239</v>
      </c>
      <c r="D166" s="173" t="s">
        <v>113</v>
      </c>
      <c r="E166" s="174" t="s">
        <v>240</v>
      </c>
      <c r="F166" s="175" t="s">
        <v>241</v>
      </c>
      <c r="G166" s="176" t="s">
        <v>228</v>
      </c>
      <c r="H166" s="177">
        <v>1</v>
      </c>
      <c r="I166" s="177"/>
      <c r="J166" s="177">
        <f t="shared" si="10"/>
        <v>0</v>
      </c>
      <c r="K166" s="178"/>
      <c r="L166" s="32"/>
      <c r="M166" s="179" t="s">
        <v>1</v>
      </c>
      <c r="N166" s="180" t="s">
        <v>34</v>
      </c>
      <c r="O166" s="181">
        <v>0</v>
      </c>
      <c r="P166" s="181">
        <f t="shared" si="11"/>
        <v>0</v>
      </c>
      <c r="Q166" s="181">
        <v>0</v>
      </c>
      <c r="R166" s="181">
        <f t="shared" si="12"/>
        <v>0</v>
      </c>
      <c r="S166" s="181">
        <v>0</v>
      </c>
      <c r="T166" s="182">
        <f t="shared" si="13"/>
        <v>0</v>
      </c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R166" s="183" t="s">
        <v>117</v>
      </c>
      <c r="AT166" s="183" t="s">
        <v>113</v>
      </c>
      <c r="AU166" s="183" t="s">
        <v>75</v>
      </c>
      <c r="AY166" s="13" t="s">
        <v>109</v>
      </c>
      <c r="BE166" s="184">
        <f t="shared" si="14"/>
        <v>0</v>
      </c>
      <c r="BF166" s="184">
        <f t="shared" si="15"/>
        <v>0</v>
      </c>
      <c r="BG166" s="184">
        <f t="shared" si="16"/>
        <v>0</v>
      </c>
      <c r="BH166" s="184">
        <f t="shared" si="17"/>
        <v>0</v>
      </c>
      <c r="BI166" s="184">
        <f t="shared" si="18"/>
        <v>0</v>
      </c>
      <c r="BJ166" s="13" t="s">
        <v>118</v>
      </c>
      <c r="BK166" s="185">
        <f t="shared" si="19"/>
        <v>0</v>
      </c>
      <c r="BL166" s="13" t="s">
        <v>117</v>
      </c>
      <c r="BM166" s="183" t="s">
        <v>242</v>
      </c>
    </row>
    <row r="167" spans="1:65" s="1" customFormat="1" ht="14.45" customHeight="1">
      <c r="A167" s="27"/>
      <c r="B167" s="28"/>
      <c r="C167" s="173" t="s">
        <v>175</v>
      </c>
      <c r="D167" s="173" t="s">
        <v>113</v>
      </c>
      <c r="E167" s="174" t="s">
        <v>243</v>
      </c>
      <c r="F167" s="175" t="s">
        <v>244</v>
      </c>
      <c r="G167" s="176" t="s">
        <v>245</v>
      </c>
      <c r="H167" s="177">
        <v>10</v>
      </c>
      <c r="I167" s="177"/>
      <c r="J167" s="177">
        <f t="shared" si="10"/>
        <v>0</v>
      </c>
      <c r="K167" s="178"/>
      <c r="L167" s="32"/>
      <c r="M167" s="179" t="s">
        <v>1</v>
      </c>
      <c r="N167" s="180" t="s">
        <v>34</v>
      </c>
      <c r="O167" s="181">
        <v>0</v>
      </c>
      <c r="P167" s="181">
        <f t="shared" si="11"/>
        <v>0</v>
      </c>
      <c r="Q167" s="181">
        <v>0</v>
      </c>
      <c r="R167" s="181">
        <f t="shared" si="12"/>
        <v>0</v>
      </c>
      <c r="S167" s="181">
        <v>0</v>
      </c>
      <c r="T167" s="182">
        <f t="shared" si="13"/>
        <v>0</v>
      </c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R167" s="183" t="s">
        <v>117</v>
      </c>
      <c r="AT167" s="183" t="s">
        <v>113</v>
      </c>
      <c r="AU167" s="183" t="s">
        <v>75</v>
      </c>
      <c r="AY167" s="13" t="s">
        <v>109</v>
      </c>
      <c r="BE167" s="184">
        <f t="shared" si="14"/>
        <v>0</v>
      </c>
      <c r="BF167" s="184">
        <f t="shared" si="15"/>
        <v>0</v>
      </c>
      <c r="BG167" s="184">
        <f t="shared" si="16"/>
        <v>0</v>
      </c>
      <c r="BH167" s="184">
        <f t="shared" si="17"/>
        <v>0</v>
      </c>
      <c r="BI167" s="184">
        <f t="shared" si="18"/>
        <v>0</v>
      </c>
      <c r="BJ167" s="13" t="s">
        <v>118</v>
      </c>
      <c r="BK167" s="185">
        <f t="shared" si="19"/>
        <v>0</v>
      </c>
      <c r="BL167" s="13" t="s">
        <v>117</v>
      </c>
      <c r="BM167" s="183" t="s">
        <v>246</v>
      </c>
    </row>
    <row r="168" spans="1:65" s="1" customFormat="1" ht="14.45" customHeight="1">
      <c r="A168" s="27"/>
      <c r="B168" s="28"/>
      <c r="C168" s="173" t="s">
        <v>133</v>
      </c>
      <c r="D168" s="173" t="s">
        <v>113</v>
      </c>
      <c r="E168" s="174" t="s">
        <v>247</v>
      </c>
      <c r="F168" s="175" t="s">
        <v>248</v>
      </c>
      <c r="G168" s="176" t="s">
        <v>228</v>
      </c>
      <c r="H168" s="177">
        <v>1</v>
      </c>
      <c r="I168" s="177"/>
      <c r="J168" s="177">
        <f t="shared" si="10"/>
        <v>0</v>
      </c>
      <c r="K168" s="178"/>
      <c r="L168" s="32"/>
      <c r="M168" s="179" t="s">
        <v>1</v>
      </c>
      <c r="N168" s="180" t="s">
        <v>34</v>
      </c>
      <c r="O168" s="181">
        <v>0</v>
      </c>
      <c r="P168" s="181">
        <f t="shared" si="11"/>
        <v>0</v>
      </c>
      <c r="Q168" s="181">
        <v>0</v>
      </c>
      <c r="R168" s="181">
        <f t="shared" si="12"/>
        <v>0</v>
      </c>
      <c r="S168" s="181">
        <v>0</v>
      </c>
      <c r="T168" s="182">
        <f t="shared" si="13"/>
        <v>0</v>
      </c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R168" s="183" t="s">
        <v>117</v>
      </c>
      <c r="AT168" s="183" t="s">
        <v>113</v>
      </c>
      <c r="AU168" s="183" t="s">
        <v>75</v>
      </c>
      <c r="AY168" s="13" t="s">
        <v>109</v>
      </c>
      <c r="BE168" s="184">
        <f t="shared" si="14"/>
        <v>0</v>
      </c>
      <c r="BF168" s="184">
        <f t="shared" si="15"/>
        <v>0</v>
      </c>
      <c r="BG168" s="184">
        <f t="shared" si="16"/>
        <v>0</v>
      </c>
      <c r="BH168" s="184">
        <f t="shared" si="17"/>
        <v>0</v>
      </c>
      <c r="BI168" s="184">
        <f t="shared" si="18"/>
        <v>0</v>
      </c>
      <c r="BJ168" s="13" t="s">
        <v>118</v>
      </c>
      <c r="BK168" s="185">
        <f t="shared" si="19"/>
        <v>0</v>
      </c>
      <c r="BL168" s="13" t="s">
        <v>117</v>
      </c>
      <c r="BM168" s="183" t="s">
        <v>249</v>
      </c>
    </row>
    <row r="169" spans="1:65" s="1" customFormat="1" ht="14.45" customHeight="1">
      <c r="A169" s="27"/>
      <c r="B169" s="28"/>
      <c r="C169" s="173" t="s">
        <v>250</v>
      </c>
      <c r="D169" s="173" t="s">
        <v>113</v>
      </c>
      <c r="E169" s="174" t="s">
        <v>251</v>
      </c>
      <c r="F169" s="175" t="s">
        <v>252</v>
      </c>
      <c r="G169" s="176" t="s">
        <v>228</v>
      </c>
      <c r="H169" s="177">
        <v>1</v>
      </c>
      <c r="I169" s="177"/>
      <c r="J169" s="177">
        <f t="shared" si="10"/>
        <v>0</v>
      </c>
      <c r="K169" s="178"/>
      <c r="L169" s="32"/>
      <c r="M169" s="179" t="s">
        <v>1</v>
      </c>
      <c r="N169" s="180" t="s">
        <v>34</v>
      </c>
      <c r="O169" s="181">
        <v>0</v>
      </c>
      <c r="P169" s="181">
        <f t="shared" si="11"/>
        <v>0</v>
      </c>
      <c r="Q169" s="181">
        <v>0</v>
      </c>
      <c r="R169" s="181">
        <f t="shared" si="12"/>
        <v>0</v>
      </c>
      <c r="S169" s="181">
        <v>0</v>
      </c>
      <c r="T169" s="182">
        <f t="shared" si="13"/>
        <v>0</v>
      </c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R169" s="183" t="s">
        <v>117</v>
      </c>
      <c r="AT169" s="183" t="s">
        <v>113</v>
      </c>
      <c r="AU169" s="183" t="s">
        <v>75</v>
      </c>
      <c r="AY169" s="13" t="s">
        <v>109</v>
      </c>
      <c r="BE169" s="184">
        <f t="shared" si="14"/>
        <v>0</v>
      </c>
      <c r="BF169" s="184">
        <f t="shared" si="15"/>
        <v>0</v>
      </c>
      <c r="BG169" s="184">
        <f t="shared" si="16"/>
        <v>0</v>
      </c>
      <c r="BH169" s="184">
        <f t="shared" si="17"/>
        <v>0</v>
      </c>
      <c r="BI169" s="184">
        <f t="shared" si="18"/>
        <v>0</v>
      </c>
      <c r="BJ169" s="13" t="s">
        <v>118</v>
      </c>
      <c r="BK169" s="185">
        <f t="shared" si="19"/>
        <v>0</v>
      </c>
      <c r="BL169" s="13" t="s">
        <v>117</v>
      </c>
      <c r="BM169" s="183" t="s">
        <v>253</v>
      </c>
    </row>
    <row r="170" spans="1:65" s="1" customFormat="1" ht="14.45" customHeight="1">
      <c r="A170" s="27"/>
      <c r="B170" s="28"/>
      <c r="C170" s="173" t="s">
        <v>181</v>
      </c>
      <c r="D170" s="173" t="s">
        <v>113</v>
      </c>
      <c r="E170" s="174" t="s">
        <v>254</v>
      </c>
      <c r="F170" s="175" t="s">
        <v>255</v>
      </c>
      <c r="G170" s="176" t="s">
        <v>228</v>
      </c>
      <c r="H170" s="177">
        <v>1</v>
      </c>
      <c r="I170" s="177"/>
      <c r="J170" s="177">
        <f t="shared" si="10"/>
        <v>0</v>
      </c>
      <c r="K170" s="178"/>
      <c r="L170" s="32"/>
      <c r="M170" s="179" t="s">
        <v>1</v>
      </c>
      <c r="N170" s="180" t="s">
        <v>34</v>
      </c>
      <c r="O170" s="181">
        <v>0</v>
      </c>
      <c r="P170" s="181">
        <f t="shared" si="11"/>
        <v>0</v>
      </c>
      <c r="Q170" s="181">
        <v>0</v>
      </c>
      <c r="R170" s="181">
        <f t="shared" si="12"/>
        <v>0</v>
      </c>
      <c r="S170" s="181">
        <v>0</v>
      </c>
      <c r="T170" s="182">
        <f t="shared" si="13"/>
        <v>0</v>
      </c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R170" s="183" t="s">
        <v>117</v>
      </c>
      <c r="AT170" s="183" t="s">
        <v>113</v>
      </c>
      <c r="AU170" s="183" t="s">
        <v>75</v>
      </c>
      <c r="AY170" s="13" t="s">
        <v>109</v>
      </c>
      <c r="BE170" s="184">
        <f t="shared" si="14"/>
        <v>0</v>
      </c>
      <c r="BF170" s="184">
        <f t="shared" si="15"/>
        <v>0</v>
      </c>
      <c r="BG170" s="184">
        <f t="shared" si="16"/>
        <v>0</v>
      </c>
      <c r="BH170" s="184">
        <f t="shared" si="17"/>
        <v>0</v>
      </c>
      <c r="BI170" s="184">
        <f t="shared" si="18"/>
        <v>0</v>
      </c>
      <c r="BJ170" s="13" t="s">
        <v>118</v>
      </c>
      <c r="BK170" s="185">
        <f t="shared" si="19"/>
        <v>0</v>
      </c>
      <c r="BL170" s="13" t="s">
        <v>117</v>
      </c>
      <c r="BM170" s="183" t="s">
        <v>256</v>
      </c>
    </row>
    <row r="171" spans="1:65" s="11" customFormat="1" ht="25.9" customHeight="1">
      <c r="B171" s="158"/>
      <c r="C171" s="159"/>
      <c r="D171" s="160" t="s">
        <v>67</v>
      </c>
      <c r="E171" s="161" t="s">
        <v>257</v>
      </c>
      <c r="F171" s="161" t="s">
        <v>258</v>
      </c>
      <c r="G171" s="159"/>
      <c r="H171" s="159"/>
      <c r="I171" s="159"/>
      <c r="J171" s="162">
        <f>BK171</f>
        <v>0</v>
      </c>
      <c r="K171" s="159"/>
      <c r="L171" s="163"/>
      <c r="M171" s="164"/>
      <c r="N171" s="165"/>
      <c r="O171" s="165"/>
      <c r="P171" s="166">
        <f>SUM(P172:P174)</f>
        <v>129</v>
      </c>
      <c r="Q171" s="165"/>
      <c r="R171" s="166">
        <f>SUM(R172:R174)</f>
        <v>0</v>
      </c>
      <c r="S171" s="165"/>
      <c r="T171" s="167">
        <f>SUM(T172:T174)</f>
        <v>0</v>
      </c>
      <c r="AR171" s="168" t="s">
        <v>117</v>
      </c>
      <c r="AT171" s="169" t="s">
        <v>67</v>
      </c>
      <c r="AU171" s="169" t="s">
        <v>68</v>
      </c>
      <c r="AY171" s="168" t="s">
        <v>109</v>
      </c>
      <c r="BK171" s="170">
        <f>SUM(BK172:BK174)</f>
        <v>0</v>
      </c>
    </row>
    <row r="172" spans="1:65" s="1" customFormat="1" ht="37.9" customHeight="1">
      <c r="A172" s="27"/>
      <c r="B172" s="28"/>
      <c r="C172" s="173" t="s">
        <v>259</v>
      </c>
      <c r="D172" s="173" t="s">
        <v>113</v>
      </c>
      <c r="E172" s="174" t="s">
        <v>260</v>
      </c>
      <c r="F172" s="175" t="s">
        <v>261</v>
      </c>
      <c r="G172" s="176" t="s">
        <v>262</v>
      </c>
      <c r="H172" s="177">
        <v>50</v>
      </c>
      <c r="I172" s="177"/>
      <c r="J172" s="177">
        <f>ROUND(I172*H172,3)</f>
        <v>0</v>
      </c>
      <c r="K172" s="178"/>
      <c r="L172" s="32"/>
      <c r="M172" s="179" t="s">
        <v>1</v>
      </c>
      <c r="N172" s="180" t="s">
        <v>34</v>
      </c>
      <c r="O172" s="181">
        <v>1.06</v>
      </c>
      <c r="P172" s="181">
        <f>O172*H172</f>
        <v>53</v>
      </c>
      <c r="Q172" s="181">
        <v>0</v>
      </c>
      <c r="R172" s="181">
        <f>Q172*H172</f>
        <v>0</v>
      </c>
      <c r="S172" s="181">
        <v>0</v>
      </c>
      <c r="T172" s="182">
        <f>S172*H172</f>
        <v>0</v>
      </c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R172" s="183" t="s">
        <v>263</v>
      </c>
      <c r="AT172" s="183" t="s">
        <v>113</v>
      </c>
      <c r="AU172" s="183" t="s">
        <v>75</v>
      </c>
      <c r="AY172" s="13" t="s">
        <v>109</v>
      </c>
      <c r="BE172" s="184">
        <f>IF(N172="základná",J172,0)</f>
        <v>0</v>
      </c>
      <c r="BF172" s="184">
        <f>IF(N172="znížená",J172,0)</f>
        <v>0</v>
      </c>
      <c r="BG172" s="184">
        <f>IF(N172="zákl. prenesená",J172,0)</f>
        <v>0</v>
      </c>
      <c r="BH172" s="184">
        <f>IF(N172="zníž. prenesená",J172,0)</f>
        <v>0</v>
      </c>
      <c r="BI172" s="184">
        <f>IF(N172="nulová",J172,0)</f>
        <v>0</v>
      </c>
      <c r="BJ172" s="13" t="s">
        <v>118</v>
      </c>
      <c r="BK172" s="185">
        <f>ROUND(I172*H172,3)</f>
        <v>0</v>
      </c>
      <c r="BL172" s="13" t="s">
        <v>263</v>
      </c>
      <c r="BM172" s="183" t="s">
        <v>264</v>
      </c>
    </row>
    <row r="173" spans="1:65" s="1" customFormat="1" ht="37.9" customHeight="1">
      <c r="A173" s="27"/>
      <c r="B173" s="28"/>
      <c r="C173" s="173" t="s">
        <v>265</v>
      </c>
      <c r="D173" s="173" t="s">
        <v>113</v>
      </c>
      <c r="E173" s="174" t="s">
        <v>266</v>
      </c>
      <c r="F173" s="175" t="s">
        <v>267</v>
      </c>
      <c r="G173" s="176" t="s">
        <v>262</v>
      </c>
      <c r="H173" s="177">
        <v>10</v>
      </c>
      <c r="I173" s="177"/>
      <c r="J173" s="177">
        <f>ROUND(I173*H173,3)</f>
        <v>0</v>
      </c>
      <c r="K173" s="178"/>
      <c r="L173" s="32"/>
      <c r="M173" s="179" t="s">
        <v>1</v>
      </c>
      <c r="N173" s="180" t="s">
        <v>34</v>
      </c>
      <c r="O173" s="181">
        <v>1.06</v>
      </c>
      <c r="P173" s="181">
        <f>O173*H173</f>
        <v>10.600000000000001</v>
      </c>
      <c r="Q173" s="181">
        <v>0</v>
      </c>
      <c r="R173" s="181">
        <f>Q173*H173</f>
        <v>0</v>
      </c>
      <c r="S173" s="181">
        <v>0</v>
      </c>
      <c r="T173" s="182">
        <f>S173*H173</f>
        <v>0</v>
      </c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R173" s="183" t="s">
        <v>263</v>
      </c>
      <c r="AT173" s="183" t="s">
        <v>113</v>
      </c>
      <c r="AU173" s="183" t="s">
        <v>75</v>
      </c>
      <c r="AY173" s="13" t="s">
        <v>109</v>
      </c>
      <c r="BE173" s="184">
        <f>IF(N173="základná",J173,0)</f>
        <v>0</v>
      </c>
      <c r="BF173" s="184">
        <f>IF(N173="znížená",J173,0)</f>
        <v>0</v>
      </c>
      <c r="BG173" s="184">
        <f>IF(N173="zákl. prenesená",J173,0)</f>
        <v>0</v>
      </c>
      <c r="BH173" s="184">
        <f>IF(N173="zníž. prenesená",J173,0)</f>
        <v>0</v>
      </c>
      <c r="BI173" s="184">
        <f>IF(N173="nulová",J173,0)</f>
        <v>0</v>
      </c>
      <c r="BJ173" s="13" t="s">
        <v>118</v>
      </c>
      <c r="BK173" s="185">
        <f>ROUND(I173*H173,3)</f>
        <v>0</v>
      </c>
      <c r="BL173" s="13" t="s">
        <v>263</v>
      </c>
      <c r="BM173" s="183" t="s">
        <v>268</v>
      </c>
    </row>
    <row r="174" spans="1:65" s="1" customFormat="1" ht="37.9" customHeight="1">
      <c r="A174" s="27"/>
      <c r="B174" s="28"/>
      <c r="C174" s="173" t="s">
        <v>269</v>
      </c>
      <c r="D174" s="173" t="s">
        <v>113</v>
      </c>
      <c r="E174" s="174" t="s">
        <v>270</v>
      </c>
      <c r="F174" s="175" t="s">
        <v>271</v>
      </c>
      <c r="G174" s="176" t="s">
        <v>262</v>
      </c>
      <c r="H174" s="177">
        <v>60</v>
      </c>
      <c r="I174" s="177"/>
      <c r="J174" s="177">
        <f>ROUND(I174*H174,3)</f>
        <v>0</v>
      </c>
      <c r="K174" s="178"/>
      <c r="L174" s="32"/>
      <c r="M174" s="195" t="s">
        <v>1</v>
      </c>
      <c r="N174" s="196" t="s">
        <v>34</v>
      </c>
      <c r="O174" s="197">
        <v>1.0900000000000001</v>
      </c>
      <c r="P174" s="197">
        <f>O174*H174</f>
        <v>65.400000000000006</v>
      </c>
      <c r="Q174" s="197">
        <v>0</v>
      </c>
      <c r="R174" s="197">
        <f>Q174*H174</f>
        <v>0</v>
      </c>
      <c r="S174" s="197">
        <v>0</v>
      </c>
      <c r="T174" s="198">
        <f>S174*H174</f>
        <v>0</v>
      </c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R174" s="183" t="s">
        <v>263</v>
      </c>
      <c r="AT174" s="183" t="s">
        <v>113</v>
      </c>
      <c r="AU174" s="183" t="s">
        <v>75</v>
      </c>
      <c r="AY174" s="13" t="s">
        <v>109</v>
      </c>
      <c r="BE174" s="184">
        <f>IF(N174="základná",J174,0)</f>
        <v>0</v>
      </c>
      <c r="BF174" s="184">
        <f>IF(N174="znížená",J174,0)</f>
        <v>0</v>
      </c>
      <c r="BG174" s="184">
        <f>IF(N174="zákl. prenesená",J174,0)</f>
        <v>0</v>
      </c>
      <c r="BH174" s="184">
        <f>IF(N174="zníž. prenesená",J174,0)</f>
        <v>0</v>
      </c>
      <c r="BI174" s="184">
        <f>IF(N174="nulová",J174,0)</f>
        <v>0</v>
      </c>
      <c r="BJ174" s="13" t="s">
        <v>118</v>
      </c>
      <c r="BK174" s="185">
        <f>ROUND(I174*H174,3)</f>
        <v>0</v>
      </c>
      <c r="BL174" s="13" t="s">
        <v>263</v>
      </c>
      <c r="BM174" s="183" t="s">
        <v>272</v>
      </c>
    </row>
    <row r="175" spans="1:65" s="1" customFormat="1" ht="6.95" customHeight="1">
      <c r="A175" s="27"/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32"/>
      <c r="M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</row>
  </sheetData>
  <sheetProtection formatColumns="0" formatRows="0" autoFilter="0"/>
  <autoFilter ref="C125:K174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honeticPr fontId="31" type="noConversion"/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ZTI + STAV</vt:lpstr>
      <vt:lpstr>'01 - ZTI + STAV'!Názvy_tlače</vt:lpstr>
      <vt:lpstr>'Rekapitulácia stavby'!Názvy_tlače</vt:lpstr>
      <vt:lpstr>'01 - ZTI + STAV'!Oblasť_tlače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sarinova</cp:lastModifiedBy>
  <dcterms:created xsi:type="dcterms:W3CDTF">2020-08-11T11:04:08Z</dcterms:created>
  <dcterms:modified xsi:type="dcterms:W3CDTF">2020-10-20T07:26:40Z</dcterms:modified>
</cp:coreProperties>
</file>