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23256" windowHeight="13176" tabRatio="500"/>
  </bookViews>
  <sheets>
    <sheet name="Prehlad" sheetId="3" r:id="rId1"/>
    <sheet name="Kryci list" sheetId="6" r:id="rId2"/>
  </sheets>
  <definedNames>
    <definedName name="fakt1R">#REF!</definedName>
    <definedName name="_xlnm.Print_Titles" localSheetId="0">Prehlad!$8:$11</definedName>
    <definedName name="_xlnm.Print_Area" localSheetId="1">'Kryci list'!$A:$J</definedName>
    <definedName name="_xlnm.Print_Area" localSheetId="0">Prehlad!$A:$O</definedName>
  </definedNames>
  <calcPr calcId="125725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I30" i="6"/>
  <c r="J30" s="1"/>
  <c r="W362" i="3"/>
  <c r="W364" s="1"/>
  <c r="E18" i="6"/>
  <c r="N361" i="3"/>
  <c r="N362" s="1"/>
  <c r="N364" s="1"/>
  <c r="L361"/>
  <c r="L362" s="1"/>
  <c r="L364" s="1"/>
  <c r="E364"/>
  <c r="D18" i="6"/>
  <c r="W354" i="3"/>
  <c r="N326"/>
  <c r="N354" s="1"/>
  <c r="L326"/>
  <c r="L354" s="1"/>
  <c r="E354"/>
  <c r="W323"/>
  <c r="N322"/>
  <c r="L322"/>
  <c r="N321"/>
  <c r="L321"/>
  <c r="N319"/>
  <c r="N323" s="1"/>
  <c r="L319"/>
  <c r="L323" s="1"/>
  <c r="E323"/>
  <c r="W316"/>
  <c r="N316"/>
  <c r="N315"/>
  <c r="L315"/>
  <c r="N313"/>
  <c r="L313"/>
  <c r="N303"/>
  <c r="L303"/>
  <c r="L316" s="1"/>
  <c r="E316"/>
  <c r="W300"/>
  <c r="N299"/>
  <c r="N300" s="1"/>
  <c r="L299"/>
  <c r="L300" s="1"/>
  <c r="N297"/>
  <c r="L297"/>
  <c r="N294"/>
  <c r="L294"/>
  <c r="N292"/>
  <c r="L292"/>
  <c r="N290"/>
  <c r="L290"/>
  <c r="N288"/>
  <c r="L288"/>
  <c r="N287"/>
  <c r="L287"/>
  <c r="E300"/>
  <c r="W284"/>
  <c r="E284"/>
  <c r="N283"/>
  <c r="L283"/>
  <c r="L284" s="1"/>
  <c r="N280"/>
  <c r="L280"/>
  <c r="N279"/>
  <c r="L279"/>
  <c r="N276"/>
  <c r="L276"/>
  <c r="N275"/>
  <c r="L275"/>
  <c r="N273"/>
  <c r="L273"/>
  <c r="N272"/>
  <c r="L272"/>
  <c r="N270"/>
  <c r="L270"/>
  <c r="W267"/>
  <c r="N266"/>
  <c r="L266"/>
  <c r="N265"/>
  <c r="L265"/>
  <c r="N264"/>
  <c r="L264"/>
  <c r="N263"/>
  <c r="L263"/>
  <c r="N262"/>
  <c r="L262"/>
  <c r="N261"/>
  <c r="L261"/>
  <c r="N259"/>
  <c r="N267" s="1"/>
  <c r="L259"/>
  <c r="L267" s="1"/>
  <c r="E267"/>
  <c r="W256"/>
  <c r="N256"/>
  <c r="N255"/>
  <c r="L255"/>
  <c r="N252"/>
  <c r="L252"/>
  <c r="N247"/>
  <c r="L247"/>
  <c r="N244"/>
  <c r="L244"/>
  <c r="N230"/>
  <c r="L230"/>
  <c r="N228"/>
  <c r="L228"/>
  <c r="N226"/>
  <c r="L226"/>
  <c r="N224"/>
  <c r="L224"/>
  <c r="L256" s="1"/>
  <c r="E256"/>
  <c r="W221"/>
  <c r="N221"/>
  <c r="N220"/>
  <c r="L220"/>
  <c r="L221" s="1"/>
  <c r="E221"/>
  <c r="W217"/>
  <c r="N216"/>
  <c r="L216"/>
  <c r="N206"/>
  <c r="L206"/>
  <c r="N203"/>
  <c r="N217" s="1"/>
  <c r="L203"/>
  <c r="W196"/>
  <c r="N195"/>
  <c r="L195"/>
  <c r="N194"/>
  <c r="L194"/>
  <c r="N193"/>
  <c r="L193"/>
  <c r="N192"/>
  <c r="L192"/>
  <c r="N191"/>
  <c r="L191"/>
  <c r="N189"/>
  <c r="L189"/>
  <c r="N188"/>
  <c r="L188"/>
  <c r="N186"/>
  <c r="L186"/>
  <c r="N185"/>
  <c r="L185"/>
  <c r="N184"/>
  <c r="L184"/>
  <c r="N183"/>
  <c r="L183"/>
  <c r="N175"/>
  <c r="L175"/>
  <c r="N167"/>
  <c r="L167"/>
  <c r="N162"/>
  <c r="L162"/>
  <c r="N140"/>
  <c r="L140"/>
  <c r="N138"/>
  <c r="L138"/>
  <c r="N136"/>
  <c r="L136"/>
  <c r="N135"/>
  <c r="L135"/>
  <c r="N134"/>
  <c r="L134"/>
  <c r="N133"/>
  <c r="L133"/>
  <c r="N131"/>
  <c r="L131"/>
  <c r="N129"/>
  <c r="L129"/>
  <c r="N126"/>
  <c r="L126"/>
  <c r="N122"/>
  <c r="L122"/>
  <c r="N120"/>
  <c r="L120"/>
  <c r="N118"/>
  <c r="L118"/>
  <c r="N116"/>
  <c r="L116"/>
  <c r="N114"/>
  <c r="L114"/>
  <c r="N112"/>
  <c r="L112"/>
  <c r="N109"/>
  <c r="L109"/>
  <c r="N107"/>
  <c r="L107"/>
  <c r="N106"/>
  <c r="L106"/>
  <c r="N105"/>
  <c r="N196" s="1"/>
  <c r="L105"/>
  <c r="L196" s="1"/>
  <c r="E196"/>
  <c r="W102"/>
  <c r="N100"/>
  <c r="L100"/>
  <c r="N97"/>
  <c r="L97"/>
  <c r="N96"/>
  <c r="L96"/>
  <c r="N88"/>
  <c r="L88"/>
  <c r="N66"/>
  <c r="L66"/>
  <c r="N65"/>
  <c r="L65"/>
  <c r="N63"/>
  <c r="L63"/>
  <c r="N41"/>
  <c r="L41"/>
  <c r="N39"/>
  <c r="L39"/>
  <c r="N31"/>
  <c r="N102" s="1"/>
  <c r="L31"/>
  <c r="L102" s="1"/>
  <c r="E102"/>
  <c r="W28"/>
  <c r="N26"/>
  <c r="L26"/>
  <c r="N24"/>
  <c r="L24"/>
  <c r="N23"/>
  <c r="L23"/>
  <c r="N22"/>
  <c r="L22"/>
  <c r="N18"/>
  <c r="L18"/>
  <c r="N16"/>
  <c r="N28" s="1"/>
  <c r="L16"/>
  <c r="L28" s="1"/>
  <c r="J26" i="6"/>
  <c r="J20"/>
  <c r="F19"/>
  <c r="J14"/>
  <c r="F14"/>
  <c r="J13"/>
  <c r="F13"/>
  <c r="J12"/>
  <c r="F12"/>
  <c r="F1"/>
  <c r="L217" i="3" l="1"/>
  <c r="N284"/>
  <c r="W356"/>
  <c r="L198"/>
  <c r="W198"/>
  <c r="W366" s="1"/>
  <c r="N198"/>
  <c r="D16" i="6"/>
  <c r="E28" i="3"/>
  <c r="E356"/>
  <c r="N356"/>
  <c r="N366" s="1"/>
  <c r="E16" i="6"/>
  <c r="L356" i="3"/>
  <c r="D17" i="6"/>
  <c r="E17"/>
  <c r="E217" i="3"/>
  <c r="E362"/>
  <c r="F18" i="6"/>
  <c r="D20"/>
  <c r="F17" l="1"/>
  <c r="L366" i="3"/>
  <c r="E20" i="6"/>
  <c r="F16"/>
  <c r="E198" i="3"/>
  <c r="E366"/>
  <c r="F24" i="6"/>
  <c r="F25"/>
  <c r="F23"/>
  <c r="F22"/>
  <c r="F20" l="1"/>
  <c r="F26"/>
  <c r="J28" l="1"/>
  <c r="I29" s="1"/>
  <c r="J29" s="1"/>
  <c r="J31" l="1"/>
</calcChain>
</file>

<file path=xl/sharedStrings.xml><?xml version="1.0" encoding="utf-8"?>
<sst xmlns="http://schemas.openxmlformats.org/spreadsheetml/2006/main" count="1639" uniqueCount="608">
  <si>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</si>
  <si>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</si>
  <si>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</si>
  <si>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</si>
  <si>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</si>
  <si>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</si>
  <si>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</si>
  <si>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</si>
  <si>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</si>
  <si>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</si>
  <si>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</si>
  <si>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</si>
  <si>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</si>
  <si>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</si>
  <si>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</si>
  <si>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</si>
  <si>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</si>
  <si>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</si>
  <si>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</si>
  <si>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</si>
  <si>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</si>
  <si>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</si>
  <si>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</si>
  <si>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</si>
  <si>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</si>
  <si>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</si>
  <si>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</si>
  <si>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</si>
  <si>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</si>
  <si>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</si>
  <si>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</si>
  <si>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</si>
  <si>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</si>
  <si>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</si>
  <si>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</si>
  <si>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</si>
  <si>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</si>
  <si>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</si>
  <si>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</si>
  <si>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</si>
  <si>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</si>
  <si>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</si>
  <si>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</si>
  <si>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</si>
  <si>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</si>
  <si>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</si>
  <si>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</si>
  <si>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</si>
  <si>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</si>
  <si>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</si>
  <si>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</si>
  <si>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</si>
  <si>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</si>
  <si>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</si>
  <si>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</si>
  <si>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</si>
  <si>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</si>
  <si>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</si>
  <si>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</si>
  <si>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</si>
  <si>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</si>
  <si>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</si>
  <si>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</si>
  <si>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</si>
  <si>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</si>
  <si>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</si>
  <si>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</si>
  <si>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</si>
  <si>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</si>
  <si>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</si>
  <si>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</si>
  <si>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</si>
  <si>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Dňa: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</si>
  <si>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</si>
  <si>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</si>
  <si>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</si>
  <si>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</si>
  <si>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</si>
  <si>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</si>
  <si>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</si>
  <si>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</si>
  <si>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</si>
  <si>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</si>
  <si>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</si>
  <si>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</si>
  <si>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</si>
  <si>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</si>
  <si>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</si>
  <si>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</si>
  <si>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</si>
  <si>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</si>
  <si>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</si>
  <si>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</si>
  <si>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</si>
  <si>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</si>
  <si>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</si>
  <si>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</si>
  <si>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</si>
  <si>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</si>
  <si>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</si>
  <si>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</si>
  <si>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</si>
  <si>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Odberateľ: Mestská časť Bratislava-Nové Mesto, Junácka č.1, Bratislava </t>
  </si>
  <si>
    <t xml:space="preserve">Projektant: SD ateliér s.r.o., Jedenásta 9, 831 01 Bratislava </t>
  </si>
  <si>
    <t>Dátum: 13.05.2021</t>
  </si>
  <si>
    <t>13.05.2021</t>
  </si>
  <si>
    <t xml:space="preserve">Mestská časť Bratislava-Nové Mesto, Junácka č.1, Bratislava </t>
  </si>
  <si>
    <t xml:space="preserve">SD ateliér s.r.o., Jedenásta 9, 831 01 Bratislava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</si>
  <si>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</si>
  <si>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</si>
  <si>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</si>
  <si>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</si>
  <si>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</si>
  <si>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</si>
  <si>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</si>
  <si>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</si>
  <si>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</si>
  <si>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</si>
  <si>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</si>
  <si>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</si>
  <si>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</si>
  <si>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</si>
  <si>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</si>
  <si>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</si>
  <si>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3 - ZVISLÉ A KOMPLETNÉ KONŠTRUKCIE</t>
  </si>
  <si>
    <t>014</t>
  </si>
  <si>
    <t>310239211</t>
  </si>
  <si>
    <t>Zamurovanie otvoru do 4 m2 pálenými tehlami v murive na maltu MVC</t>
  </si>
  <si>
    <t>m3</t>
  </si>
  <si>
    <t xml:space="preserve">                    </t>
  </si>
  <si>
    <t>31023-9211</t>
  </si>
  <si>
    <t>45.25.50</t>
  </si>
  <si>
    <t>EK</t>
  </si>
  <si>
    <t>S</t>
  </si>
  <si>
    <t>"2.NP"   2,55*0,3*2,5+1,5*0,25*2,5 =   2,850</t>
  </si>
  <si>
    <t>317121151</t>
  </si>
  <si>
    <t>Montáž prefa prekladu dodatočne do pripravených rýh sv. otv. do 1050mm do cem. malty</t>
  </si>
  <si>
    <t>kus</t>
  </si>
  <si>
    <t>31712-1151</t>
  </si>
  <si>
    <t>45.21.72</t>
  </si>
  <si>
    <t>"otvor 3"   3*2 =   6,000</t>
  </si>
  <si>
    <t>"nad dverami do m.č.008"   3*1 =   3,000</t>
  </si>
  <si>
    <t>"počítačová miestnosť"        1*1 =   1,000</t>
  </si>
  <si>
    <t>MAT</t>
  </si>
  <si>
    <t>5964C0153</t>
  </si>
  <si>
    <t>Preklad Porotherm KP7 70x 238mm dĺžka 1500 mm</t>
  </si>
  <si>
    <t xml:space="preserve">  .  .  </t>
  </si>
  <si>
    <t>EZ</t>
  </si>
  <si>
    <t>5964C0182</t>
  </si>
  <si>
    <t>Preklad Porotherm KP12 120x65mm dĺžka 1250 mm</t>
  </si>
  <si>
    <t>349231811</t>
  </si>
  <si>
    <t>Primurovka ostenia s ozubom z tehál vo vybúr. otvoroch s vysek. kapies 80-150 mm</t>
  </si>
  <si>
    <t>m2</t>
  </si>
  <si>
    <t>34923-1811</t>
  </si>
  <si>
    <t>"2.NP"   0,3*2,1*2 =   1,260</t>
  </si>
  <si>
    <t>349231821</t>
  </si>
  <si>
    <t>Primurovka ostenia s ozubom z tehál vo vybúr. otvoroch s vysek. kapies 150-300 mm</t>
  </si>
  <si>
    <t>34923-1821</t>
  </si>
  <si>
    <t>"2.NP"   0,3*2,5*2 =   1,500</t>
  </si>
  <si>
    <t xml:space="preserve">3 - ZVISLÉ A KOMPLETNÉ KONŠTRUKCIE  spolu: </t>
  </si>
  <si>
    <t>6 - ÚPRAVY POVRCHOV, PODLAHY, VÝPLNE</t>
  </si>
  <si>
    <t>011</t>
  </si>
  <si>
    <t>612401918</t>
  </si>
  <si>
    <t>Čistenie od prachu a vlhčenie podkladu po brúsení</t>
  </si>
  <si>
    <t>61240-1918</t>
  </si>
  <si>
    <t>45.41.10</t>
  </si>
  <si>
    <t>*pod OK pred vybúraním otvorov</t>
  </si>
  <si>
    <t>"otvor 1"   6,2*0,35*2+2,6*0,3*4*2 =   10,580</t>
  </si>
  <si>
    <t>"otvor 2"   5,0*0,35*2+2,6*0,3*4*2 =   9,740</t>
  </si>
  <si>
    <t>*ostenia po vybúraní otvorov</t>
  </si>
  <si>
    <t>"otvor 1"   (2,135+2,325+2,255*4)*0,45 =   6,066</t>
  </si>
  <si>
    <t>"otvor 2"   (1,645+1,695+2,255*4)*0,25 =   3,090</t>
  </si>
  <si>
    <t>"otvor 3"   (0,9+2,05*2)*0,3*2 =   3,000</t>
  </si>
  <si>
    <t>612403399</t>
  </si>
  <si>
    <t>Zaplnenie rýh v stenách maltou</t>
  </si>
  <si>
    <t>61240-3399</t>
  </si>
  <si>
    <t>"EL"   200,0*0,05 =   10,000</t>
  </si>
  <si>
    <t>612421321</t>
  </si>
  <si>
    <t>Oprava vnútorných vápenných omietok stien hladkých 10-30%</t>
  </si>
  <si>
    <t>61242-1321</t>
  </si>
  <si>
    <t>"m.č.001"    (3,77+2,59)*3,5 =   22,260</t>
  </si>
  <si>
    <t>"m.č.002"    (8,69+6,18+8,69+5,83+5,37+2,95)*3,5 =   131,985</t>
  </si>
  <si>
    <t>"m.č.003"    1,99*3,5 =   6,965</t>
  </si>
  <si>
    <t>"m.č.004"    0,9*3,5 =   3,150</t>
  </si>
  <si>
    <t>"m.č.005"    (2,88+1,89)*3,5 =   16,695</t>
  </si>
  <si>
    <t>"m.č.006"    (2,95+4,24)*3,5 =   25,165</t>
  </si>
  <si>
    <t>"m.č.007"    (5,47+6,12+6,08+5,47+3,3)*3,5 =   92,540</t>
  </si>
  <si>
    <t>"m.č.008"    (3,25+1,89+1,14)*3,5 =   21,980</t>
  </si>
  <si>
    <t>"m.č.009"    1,24*3,5 =   4,340</t>
  </si>
  <si>
    <t>"m.č.010"    0</t>
  </si>
  <si>
    <t>"m.č.011"    (2,95+2,68)*3,5 =   19,705</t>
  </si>
  <si>
    <t>"m.č.012"    (6,37+2,58)*2*3,5 =   62,650</t>
  </si>
  <si>
    <t>"chodba"     2,71*2*3,5 =   18,970</t>
  </si>
  <si>
    <t>"poč. miest."   6,21*3,5 =   21,735</t>
  </si>
  <si>
    <t>odpočet otvorov</t>
  </si>
  <si>
    <t>-2,36*2,36*12 =   -66,835</t>
  </si>
  <si>
    <t>-0,9*1,97*1*2 =   -3,546</t>
  </si>
  <si>
    <t>-0,8*1,97*4*2 =   -12,608</t>
  </si>
  <si>
    <t>-1,0*2,4*1*2 =   -4,800</t>
  </si>
  <si>
    <t>prípočet ostení</t>
  </si>
  <si>
    <t>2,36*3*0,2*12 =   16,992</t>
  </si>
  <si>
    <t>612425931</t>
  </si>
  <si>
    <t>Omietka vnútorného ostenia okenného alebo dverného vápenná štuková</t>
  </si>
  <si>
    <t>61242-5931</t>
  </si>
  <si>
    <t>"počítačová miestnosť"   (1,5+2,0*2)*0,3*2 =   3,300</t>
  </si>
  <si>
    <t>612465115</t>
  </si>
  <si>
    <t>Príprava podkladu penetrácia pod stierku</t>
  </si>
  <si>
    <t>61246-5115</t>
  </si>
  <si>
    <t>612465141</t>
  </si>
  <si>
    <t>Stierka vnútorných stien ručne nanášaná hr.3 mm</t>
  </si>
  <si>
    <t>61246-5141</t>
  </si>
  <si>
    <t>6124752121</t>
  </si>
  <si>
    <t>Preškárovanie muriva pevnostnou maltou Sika Monotop - 722</t>
  </si>
  <si>
    <t>61247-5212</t>
  </si>
  <si>
    <t>6124752122</t>
  </si>
  <si>
    <t>Nanesenie cementového lepidla pod oceľové rámy</t>
  </si>
  <si>
    <t>6124752123</t>
  </si>
  <si>
    <t>Vyplnenie medzier chem. maltou medzi oceľovými rámami a stenou po montáži OK</t>
  </si>
  <si>
    <t>m</t>
  </si>
  <si>
    <t>"otvor 1"   6,2*2*2+2,6*2*4*2 =   66,400</t>
  </si>
  <si>
    <t>"otvor 2"   5,0*2*2+2,6*2*4*2 =   61,600</t>
  </si>
  <si>
    <t>632445105</t>
  </si>
  <si>
    <t>Sierka anhydritová samonivelačná hr. 0-10mm</t>
  </si>
  <si>
    <t>63244-5105</t>
  </si>
  <si>
    <t>"2.NP"   245,8+22,6 =   268,400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</si>
  <si>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</si>
  <si>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</si>
  <si>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</si>
  <si>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</si>
  <si>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</si>
  <si>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94195-5002</t>
  </si>
  <si>
    <t>45.25.10</t>
  </si>
  <si>
    <t>9537521991</t>
  </si>
  <si>
    <t>Odvetranie miestností v podhľade 3x - teleskopický prestup stenou + vetracia mriežka</t>
  </si>
  <si>
    <t>súbor</t>
  </si>
  <si>
    <t>95375-2161</t>
  </si>
  <si>
    <t>013</t>
  </si>
  <si>
    <t>962031132</t>
  </si>
  <si>
    <t>Búranie priečok z tehál MV, MVC hr. do 10 cm, plocha nad 4 m2</t>
  </si>
  <si>
    <t>96203-1132</t>
  </si>
  <si>
    <t>45.11.11</t>
  </si>
  <si>
    <t>"2.NP"   6,2*3,6+(4,95+4,45)*2,5-0,8*2,0*4 =   39,420</t>
  </si>
  <si>
    <t>967031132</t>
  </si>
  <si>
    <t>Prisekanie rovného ostenia v murive tehlovom na MV, MVC</t>
  </si>
  <si>
    <t>96703-1132</t>
  </si>
  <si>
    <t>0,1*3,6*2+0,1*2,5*7 =   2,470</t>
  </si>
  <si>
    <t>"počítačová miestnosť"   0,15*2,0*2 =   0,600</t>
  </si>
  <si>
    <t>967031733</t>
  </si>
  <si>
    <t>Prisekanie plošné v murive tehlovom na MV, MVC hr. do 15 cm</t>
  </si>
  <si>
    <t>96703-1733</t>
  </si>
  <si>
    <t>"2.NP"   2,1*0,1*2 =   0,420</t>
  </si>
  <si>
    <t>967031734</t>
  </si>
  <si>
    <t>Prisekanie plošné v murive tehlovom na MV, MVC hr. do 30 cm</t>
  </si>
  <si>
    <t>96703-1734</t>
  </si>
  <si>
    <t>"2.NP B1"   0,3*2,5+0,1*2,5*2 =   1,250</t>
  </si>
  <si>
    <t>968061125</t>
  </si>
  <si>
    <t>Vyvesenie alebo zavesenie drev. krídiel dvier do 2 m2</t>
  </si>
  <si>
    <t>96806-1125</t>
  </si>
  <si>
    <t>"2.NP"    6 =   6,000</t>
  </si>
  <si>
    <t>968062455</t>
  </si>
  <si>
    <t>Vybúranie drevených dverových zárubní do 2 m2</t>
  </si>
  <si>
    <t>96806-2455</t>
  </si>
  <si>
    <t>"2.NP"   1,0*2,1*1+0,9*2,1*5 =   11,550</t>
  </si>
  <si>
    <t>971033631</t>
  </si>
  <si>
    <t>Vybúr. otvorov do 4 m2 v murive tehl. MV, MVC hr. do 15 cm</t>
  </si>
  <si>
    <t>97103-3631</t>
  </si>
  <si>
    <t>"počítačová miestnosť"   1,0*2,0 =   2,000</t>
  </si>
  <si>
    <t>971033651</t>
  </si>
  <si>
    <t>Narezanie ostení a vybúranie otvorov v murive tehlovom</t>
  </si>
  <si>
    <t>97103-3651</t>
  </si>
  <si>
    <t>"otvor 1"   (2,135+2,325)*2,255*0,45 =   4,526</t>
  </si>
  <si>
    <t>"otvor 2"   (1,645+1,695)*2,255*0,25 =   1,883</t>
  </si>
  <si>
    <t>"otvor 3"   0,9*2,05*0,3*2 =   1,107</t>
  </si>
  <si>
    <t>971102118</t>
  </si>
  <si>
    <t>Vŕtanie príklepom diery do d 18 mm do tehly pre závitové tyče</t>
  </si>
  <si>
    <t>cm</t>
  </si>
  <si>
    <t>97110-2118</t>
  </si>
  <si>
    <t>"otvor 1"   45*(4*4+14) =   1350,000</t>
  </si>
  <si>
    <t>"otvor 2"   25*(4*4+11) =   675,000</t>
  </si>
  <si>
    <t>9711023351</t>
  </si>
  <si>
    <t>Vŕtanie príklepom diery do d 250 mm do betónu</t>
  </si>
  <si>
    <t>97110-2335</t>
  </si>
  <si>
    <t>"B8"    30,0*3 =   90,000</t>
  </si>
  <si>
    <t>9711023352</t>
  </si>
  <si>
    <t>Vŕtanie príklepom diery do d 250 mm do muriva</t>
  </si>
  <si>
    <t>"B9"   15,0*3+30,0*1+10,0*1 =   85,000</t>
  </si>
  <si>
    <t>973031151</t>
  </si>
  <si>
    <t>Vysekanie niky pre nový rozvádzač</t>
  </si>
  <si>
    <t>97303-1151</t>
  </si>
  <si>
    <t>9740312531</t>
  </si>
  <si>
    <t>Vysekanie drážky pre prepojenie vody</t>
  </si>
  <si>
    <t>97403-1253</t>
  </si>
  <si>
    <t>9740312532</t>
  </si>
  <si>
    <t>Vybúranie skrine jestv. rozvádzača</t>
  </si>
  <si>
    <t>974031664</t>
  </si>
  <si>
    <t>Vysekanie rýh v tehel. murive pre nosníky do 15 x 15 cm</t>
  </si>
  <si>
    <t>97403-1664</t>
  </si>
  <si>
    <t>"počítačová miestnosť"   1,25*1 =   1,250</t>
  </si>
  <si>
    <t>974031666</t>
  </si>
  <si>
    <t>Vysekanie rýh v tehel. murive pre nosníky do 15 x 25 cm</t>
  </si>
  <si>
    <t>97403-1666</t>
  </si>
  <si>
    <t>"otvor 3"   1,55*2*2 =   6,200</t>
  </si>
  <si>
    <t>978013141</t>
  </si>
  <si>
    <t>Otlčenie vnút. omietok stien váp. vápenocem. do 30 %</t>
  </si>
  <si>
    <t>97801-3141</t>
  </si>
  <si>
    <t>978013191</t>
  </si>
  <si>
    <t>Otlčenie vnútorných omietok stien  vápenocementových  100%</t>
  </si>
  <si>
    <t>97801-3191</t>
  </si>
  <si>
    <t>"otvor 1"   6,2*2,6*2 =   32,240</t>
  </si>
  <si>
    <t>"otvor 2"   5,0*2,6*2 =   26,000</t>
  </si>
  <si>
    <t>"otvor 3"   (1,6*0,3+1,0*2,05)*2*2 =   10,120</t>
  </si>
  <si>
    <t>"počítačová miestnosť"   1,0*2,2*2 =   4,400</t>
  </si>
  <si>
    <t>978023411</t>
  </si>
  <si>
    <t>Vysekanie, vyškrabanie a vyčistenie škár v murive tehelnom</t>
  </si>
  <si>
    <t>97802-3411</t>
  </si>
  <si>
    <t>978031112</t>
  </si>
  <si>
    <t>Vyrovnanie povrchu stien pod OK osekaním a obrúsením diamant. brúskou s odsávaním</t>
  </si>
  <si>
    <t>62290-1112</t>
  </si>
  <si>
    <t>978089991</t>
  </si>
  <si>
    <t>Požiarne utesnenie prestupu stropom s odolnosťou EI120</t>
  </si>
  <si>
    <t>002</t>
  </si>
  <si>
    <t>979017111</t>
  </si>
  <si>
    <t>Zvislé premiestnenie sute k miestu nakládky nosením do 3,5 m</t>
  </si>
  <si>
    <t>t</t>
  </si>
  <si>
    <t>97901-7111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</si>
  <si>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</si>
  <si>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</si>
  <si>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</si>
  <si>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</si>
  <si>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</si>
  <si>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</si>
  <si>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29,739*24 =   713,736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</si>
  <si>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</si>
  <si>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</si>
  <si>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</si>
  <si>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</si>
  <si>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</si>
  <si>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</si>
  <si>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29,739*8 =   237,912</t>
  </si>
  <si>
    <t>272</t>
  </si>
  <si>
    <t>979087212</t>
  </si>
  <si>
    <t>Nakladanie sute na dopravný prostriedok</t>
  </si>
  <si>
    <t>97908-7212</t>
  </si>
  <si>
    <t>995117130</t>
  </si>
  <si>
    <t>Zmesi betónu, tehál, obkladačiek, dlaždíc a keramiky (O)</t>
  </si>
  <si>
    <t>99511-7130</t>
  </si>
  <si>
    <t>17.01.07</t>
  </si>
  <si>
    <t>999281111</t>
  </si>
  <si>
    <t>Presun hmôt pre opravy v objektoch výšky do 25 m</t>
  </si>
  <si>
    <t>99928-1111</t>
  </si>
  <si>
    <t>000</t>
  </si>
  <si>
    <t>999990005</t>
  </si>
  <si>
    <t>Drobné nepredvídané práce pri rekonštr. prácach</t>
  </si>
  <si>
    <t>99999-0006</t>
  </si>
  <si>
    <t>45.45.13</t>
  </si>
  <si>
    <t>999990006</t>
  </si>
  <si>
    <t>Zdokumentovanie trhlín pred realizáciou a po realizácii prác</t>
  </si>
  <si>
    <t>hod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</si>
  <si>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</si>
  <si>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</si>
  <si>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</si>
  <si>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</si>
  <si>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</si>
  <si>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711413112</t>
  </si>
  <si>
    <t>Izolácia proti podpovrchovej a tlakovej vode vodorovná tesniacou stierkou</t>
  </si>
  <si>
    <t>I</t>
  </si>
  <si>
    <t>71141-3112</t>
  </si>
  <si>
    <t>IK</t>
  </si>
  <si>
    <t>*2.NP</t>
  </si>
  <si>
    <t>"m.č.003,004,008,009,010"    10,2+1,4+10,2+2,0+2,8 =   26,600</t>
  </si>
  <si>
    <t>711413122</t>
  </si>
  <si>
    <t>Izolácia proti podpovrchovej a tlakovej vode zvislá tesniacou stierkou</t>
  </si>
  <si>
    <t>71141-3122</t>
  </si>
  <si>
    <t>"m.č.003"   (2,99+1,0+3,57)*2*1,2+(1,0*2+0,8)*(2,1-1,2)-0,8*1,2-0,6*1,2 =   18,984</t>
  </si>
  <si>
    <t>"m.č.004"   (1,3+0,9)*2*1,2-0,6*1,2 =   4,560</t>
  </si>
  <si>
    <t>"m.č.008"   (4,19+0,7+3,57)*2*1,2+(1,14+0,7*2)*(2,1-1,2)-0,8*1,2-0,6*1,2*2 =   20,190</t>
  </si>
  <si>
    <t>"m.č.009"   (1,3+1,24)*2*1,2-0,6*1,2 =   5,376</t>
  </si>
  <si>
    <t>"m.č.010"   (1,34+1,96)*2*1,2-0,6*1,2 =   7,200</t>
  </si>
  <si>
    <t>*horné plochy predsadených stien</t>
  </si>
  <si>
    <t>(1,34+1,05+3,25+1,34+3,15+1,56)*0,2 =   2,338</t>
  </si>
  <si>
    <t>(1,07+1,3)*0,15 =   0,356</t>
  </si>
  <si>
    <t>(3,57+1,3+3,25)*0,1 =   0,812</t>
  </si>
  <si>
    <t>998711201</t>
  </si>
  <si>
    <t>Presun hmôt pre izolácie proti vode v objektoch výšky do 6 m</t>
  </si>
  <si>
    <t>99871-1201</t>
  </si>
  <si>
    <t>45.22.20</t>
  </si>
  <si>
    <t xml:space="preserve">711 - Izolácie proti vode a vlhkosti  spolu: </t>
  </si>
  <si>
    <t>72 - ZDRAVOTNO - TECHNICKÉ INŠTALÁCIE</t>
  </si>
  <si>
    <t>721</t>
  </si>
  <si>
    <t>72 - ZT</t>
  </si>
  <si>
    <t>Zdravotechnika</t>
  </si>
  <si>
    <t>72110-0902</t>
  </si>
  <si>
    <t>45.33.20</t>
  </si>
  <si>
    <t xml:space="preserve">72 - ZDRAVOTNO - TECHNICKÉ INŠTALÁCIE  spolu: </t>
  </si>
  <si>
    <t>763 - Konštrukcie  - drevostavby</t>
  </si>
  <si>
    <t>763</t>
  </si>
  <si>
    <t>763112112</t>
  </si>
  <si>
    <t>Priečky sadrokartónové W112 2x12,5 mm GKB 100 mm</t>
  </si>
  <si>
    <t>76311-2112</t>
  </si>
  <si>
    <t>"2.NP"   (2,98+1,885+3,05+2,68+4,24)*3,5 =   51,923</t>
  </si>
  <si>
    <t>763112132</t>
  </si>
  <si>
    <t>Priečky sadrokartónové W112 2x12,5 mm GKBI 100 mm</t>
  </si>
  <si>
    <t>76311-2132</t>
  </si>
  <si>
    <t>"2.NP"   (2,95+1,98+0,9+3,77*3+1,34+1,15*2+1,5)*3,5 =   77,980</t>
  </si>
  <si>
    <t>763113124</t>
  </si>
  <si>
    <t>Priečky sadrokartónové W115 2x12,5 mm GKF 155 mm</t>
  </si>
  <si>
    <t>76311-3124</t>
  </si>
  <si>
    <t>"2.NP"   9,0*3,5 =   31,500</t>
  </si>
  <si>
    <t>7631223211</t>
  </si>
  <si>
    <t>SDK predstena - opláštenie OK 2x12,5 mm GKF</t>
  </si>
  <si>
    <t>76312-2321</t>
  </si>
  <si>
    <t>(6,18+4,38+5,47+8,52)*3,5 =   85,925</t>
  </si>
  <si>
    <t>-2,09*2,255 =   -4,713</t>
  </si>
  <si>
    <t>-2,28*2,255 =   -5,141</t>
  </si>
  <si>
    <t>-1,65*2,255 =   -3,721</t>
  </si>
  <si>
    <t>-1,6*2,255 =   -3,608</t>
  </si>
  <si>
    <t>(2,09+2,255*2)*0,6 =   3,960</t>
  </si>
  <si>
    <t>(2,28+2,255*2)*0,6 =   4,074</t>
  </si>
  <si>
    <t>(1,65+2,255*2)*0,45 =   2,772</t>
  </si>
  <si>
    <t>(1,6+2,255*2)*0,45 =   2,750</t>
  </si>
  <si>
    <t>82,298*0,05 =   4,115</t>
  </si>
  <si>
    <t>763127321</t>
  </si>
  <si>
    <t>76312-7321</t>
  </si>
  <si>
    <t>"2.NP"   (1,34+1,05+1,3*2+3,15+1,14+1,34+3,25+1,56+3,25+1,07+0,8+3,57)*1,2 =   28,944</t>
  </si>
  <si>
    <t>"2.NP sprchy"   (1,14+0,8)*(3,5-1,2) =   4,462</t>
  </si>
  <si>
    <t>763231103</t>
  </si>
  <si>
    <t>Podhľad sadrokartónový 1x12,5-OK, strop železobetónový,upevnenie na závesoch</t>
  </si>
  <si>
    <t>76323-1103</t>
  </si>
  <si>
    <t>"2.NP"    245,8 =   245,800</t>
  </si>
  <si>
    <t>"1.NP"   2,95*1,8+4,25*2,7+2,7*2,55 =   23,670</t>
  </si>
  <si>
    <t>odpočet:</t>
  </si>
  <si>
    <t>"2.NP akustický podhľad"   -(87,3+5,4+80,2+7,8) =   -180,700</t>
  </si>
  <si>
    <t>7632311031</t>
  </si>
  <si>
    <t>Podhľad akustický KNAUF D131 s izol. KNAUF BOARD hr.60mm a SDK doskami KNAUF DIAMANT</t>
  </si>
  <si>
    <t>87,3+5,4+80,2+7,8 =   180,700</t>
  </si>
  <si>
    <t>998763201</t>
  </si>
  <si>
    <t>Presun hmôt pre drevostavby v objektoch výšky do 6 m</t>
  </si>
  <si>
    <t>99876-3201</t>
  </si>
  <si>
    <t>45.42.13</t>
  </si>
  <si>
    <t xml:space="preserve">763 - Konštrukcie  - drevostavby  spolu: </t>
  </si>
  <si>
    <t>766 - Konštrukcie stolárske</t>
  </si>
  <si>
    <t>766</t>
  </si>
  <si>
    <t>7666611121</t>
  </si>
  <si>
    <t>Montáž dverí interiérových vrátane zárubne a kovania</t>
  </si>
  <si>
    <t>76666-1112</t>
  </si>
  <si>
    <t>45.42.11</t>
  </si>
  <si>
    <t>"D4,D5,D6,D7,D8"    4+2+1+1+3 =   11,000</t>
  </si>
  <si>
    <t>6116A04990</t>
  </si>
  <si>
    <t>Dvere interiérové 1-kr. 800x1970mm vr.obložkovej zárubne š.100mm a kovania  "D4"</t>
  </si>
  <si>
    <t>6116A0440</t>
  </si>
  <si>
    <t>20.30.11</t>
  </si>
  <si>
    <t xml:space="preserve">E3a                 </t>
  </si>
  <si>
    <t>IZ</t>
  </si>
  <si>
    <t>6116A049901</t>
  </si>
  <si>
    <t>Dvere interiérové 1-kr. 800x1970mm vr.obložkovej zárubne š.150mm a kovania  "D4"</t>
  </si>
  <si>
    <t>6116A04991</t>
  </si>
  <si>
    <t>Dvere interiérové 1-kr. 800x1970mm vr.obložkovej zárubne š.300mm a kovania  "D4,D5"</t>
  </si>
  <si>
    <t>6116A04992</t>
  </si>
  <si>
    <t>Dvere interiérové 1-kr. 700x1970mm vr.obložkovej zárubne š.100mm a kovania  "D6,D7"</t>
  </si>
  <si>
    <t>6116A04993</t>
  </si>
  <si>
    <t>Dvere interiérové 1-kr. 600x1970mm vr.obložkovej zárubne š.100mm a kovania  "D8"</t>
  </si>
  <si>
    <t>998766201</t>
  </si>
  <si>
    <t>Presun hmôt pre konštr. stolárske v objektoch výšky do 6 m</t>
  </si>
  <si>
    <t>99876-6201</t>
  </si>
  <si>
    <t xml:space="preserve">766 - Konštrukcie stolárske  spolu: </t>
  </si>
  <si>
    <t>767 - Konštrukcie doplnk. kovové stavebné</t>
  </si>
  <si>
    <t>767</t>
  </si>
  <si>
    <t>767641322</t>
  </si>
  <si>
    <t>Montáž dverí plastových jednokrídlových vchodových 1000 x 2100 mm</t>
  </si>
  <si>
    <t>76764-1322</t>
  </si>
  <si>
    <t>"D3"   1 =   1,000</t>
  </si>
  <si>
    <t>5534Z2020</t>
  </si>
  <si>
    <t>Dvere vchodové otv. 1-kr. plast. 1000x2050mm, sklo   "D3"</t>
  </si>
  <si>
    <t>5534C2020</t>
  </si>
  <si>
    <t>28.12.10</t>
  </si>
  <si>
    <t>767641352</t>
  </si>
  <si>
    <t>Montáž dverí plastových jednokrídlových vchodových 1000 x 2400 mm</t>
  </si>
  <si>
    <t>76764-1352</t>
  </si>
  <si>
    <t>"D1,D2"    1+1 =   2,000</t>
  </si>
  <si>
    <t>5534Z2027</t>
  </si>
  <si>
    <t>Dvere vchodové otv. 1-kr. plast. s nadsv. 1000x2400mm, sklo, PO EI 15/D1-C, el. zámok  "D1,D2"</t>
  </si>
  <si>
    <t>5534C2027</t>
  </si>
  <si>
    <t>767995106</t>
  </si>
  <si>
    <t>Montáž oceľových rámov</t>
  </si>
  <si>
    <t>kg</t>
  </si>
  <si>
    <t>76799-5106</t>
  </si>
  <si>
    <t>45.42.12</t>
  </si>
  <si>
    <t>"otvor 1"   1026,18 =   1026,180</t>
  </si>
  <si>
    <t>"otvor 2"   902,6 =   902,600</t>
  </si>
  <si>
    <t>5530001131</t>
  </si>
  <si>
    <t>Dodávka oceľových rámov s výrobou a dopravou</t>
  </si>
  <si>
    <t>553000113</t>
  </si>
  <si>
    <t>28.11.23</t>
  </si>
  <si>
    <t>5530001132</t>
  </si>
  <si>
    <t>Dodávka závitových tyčí  M12+ matíc</t>
  </si>
  <si>
    <t>"otvor 1"   4*4+14 =   30,000</t>
  </si>
  <si>
    <t>"otvor 2"   4*4+11 =   27,000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</si>
  <si>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</si>
  <si>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</si>
  <si>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</si>
  <si>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</si>
  <si>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776 - Podlahy povlakové</t>
  </si>
  <si>
    <t>775</t>
  </si>
  <si>
    <t>776091111</t>
  </si>
  <si>
    <t>Penetrácia podkladu vrátane mechanického čistenia a zdrsnenia poteru</t>
  </si>
  <si>
    <t>77609-1111</t>
  </si>
  <si>
    <t>776401800</t>
  </si>
  <si>
    <t>Demontáž soklíkov alebo líšt gumených alebo plastových</t>
  </si>
  <si>
    <t>77640-1800</t>
  </si>
  <si>
    <t>"2.NP"   29,8+29,9+18,25+24,3+30,9+30,2+24,6+18,4 =   206,350</t>
  </si>
  <si>
    <t>776421102</t>
  </si>
  <si>
    <t>Lepenie podlahových soklíkov z vinylu vytiahnutím</t>
  </si>
  <si>
    <t>77642-1102</t>
  </si>
  <si>
    <t>"m.č.001,002,005,006,007,011,012"  12,75+49,5+9,55+14,4+45,5+11,25+24,65 =   167,600</t>
  </si>
  <si>
    <t>776511820</t>
  </si>
  <si>
    <t>Odstránenie povlakových podláh lepených s podložkou</t>
  </si>
  <si>
    <t>77651-1820</t>
  </si>
  <si>
    <t>45.43.21</t>
  </si>
  <si>
    <t>"2.NP"   52,95+53,5+17,5+36,8+57,25+54,5+37,0+18,5 =   328,000</t>
  </si>
  <si>
    <t>776561115</t>
  </si>
  <si>
    <t>Lepenie povlakových podlah z vinylu</t>
  </si>
  <si>
    <t>77656-1115</t>
  </si>
  <si>
    <t>"m.č.001,002,005,006,007,011,012,chodba"  9,8+87,3+5,4+12,4+80,2+7,8+16,3+22,6 =   241,800</t>
  </si>
  <si>
    <t>2841B05061</t>
  </si>
  <si>
    <t>Krytina podlahová vinylová hr.3mm</t>
  </si>
  <si>
    <t>2841B0506</t>
  </si>
  <si>
    <t>(167,6*0,1+268,4)*1,05 =   299,418</t>
  </si>
  <si>
    <t>998776201</t>
  </si>
  <si>
    <t>Presun hmôt pre podlahy povlakové v objektoch výšky do 6 m</t>
  </si>
  <si>
    <t>99877-6201</t>
  </si>
  <si>
    <t>45.43.22</t>
  </si>
  <si>
    <t xml:space="preserve">776 - Podlahy povlakové  spolu: </t>
  </si>
  <si>
    <t>781 - Obklady z obkladačiek a dosiek</t>
  </si>
  <si>
    <t>771</t>
  </si>
  <si>
    <t>7814473441</t>
  </si>
  <si>
    <t>Montáž obkladov stien z obkladačiek keramických do tmelu flex.</t>
  </si>
  <si>
    <t>78144-7344</t>
  </si>
  <si>
    <t>5978230301</t>
  </si>
  <si>
    <t>Obkladačky keramické</t>
  </si>
  <si>
    <t>597823030</t>
  </si>
  <si>
    <t>26.30.10</t>
  </si>
  <si>
    <t>59,816*1,1 =   65,798</t>
  </si>
  <si>
    <t>998781201</t>
  </si>
  <si>
    <t>Presun hmôt pre obklady keramické v objektoch výšky do 6 m</t>
  </si>
  <si>
    <t>99878-1201</t>
  </si>
  <si>
    <t>45.43.12</t>
  </si>
  <si>
    <t xml:space="preserve">781 - Obklady z obkladačiek a dosiek  spolu: </t>
  </si>
  <si>
    <t>783 - Nátery</t>
  </si>
  <si>
    <t>783</t>
  </si>
  <si>
    <t>783201020</t>
  </si>
  <si>
    <t>Nátery kovových konštr. protipožiarne odol.30 minút</t>
  </si>
  <si>
    <t>78320-1020</t>
  </si>
  <si>
    <t>45.44.22</t>
  </si>
  <si>
    <t>"oceľové rámy"    1928,780*0,032 =   61,721</t>
  </si>
  <si>
    <t>783222100</t>
  </si>
  <si>
    <t>Nátery kov. stav. doplnk. konštr. syntet. dvojnásobné</t>
  </si>
  <si>
    <t>78322-2100</t>
  </si>
  <si>
    <t>45.44.21</t>
  </si>
  <si>
    <t>783226100</t>
  </si>
  <si>
    <t>Nátery kov. stav. doplnk. konštr. syntet. základné</t>
  </si>
  <si>
    <t>78322-6100</t>
  </si>
  <si>
    <t xml:space="preserve">783 - Nátery  spolu: </t>
  </si>
  <si>
    <t>784 - Maľby</t>
  </si>
  <si>
    <t>784</t>
  </si>
  <si>
    <t>784991261</t>
  </si>
  <si>
    <t>Náter vnút. omietok stien penetr. náter a silikátová farba</t>
  </si>
  <si>
    <t>61299-1261</t>
  </si>
  <si>
    <t>*murované steny</t>
  </si>
  <si>
    <t>"m.č.001"    (3,77+2,59)*3,35 =   21,306</t>
  </si>
  <si>
    <t>"m.č.002"    (8,69+6,18+8,69+5,83+5,37+2,95)*3,35 =   126,329</t>
  </si>
  <si>
    <t>"m.č.003"    1,99*3,35 =   6,667</t>
  </si>
  <si>
    <t>"m.č.004"    0,9*3,35 =   3,015</t>
  </si>
  <si>
    <t>"m.č.005"    (2,88+1,89)*3,35 =   15,980</t>
  </si>
  <si>
    <t>"m.č.006"    (2,95+4,24)*3,35 =   24,087</t>
  </si>
  <si>
    <t>"m.č.007"    (5,47+6,12+6,08+5,47+3,3)*3,35 =   88,574</t>
  </si>
  <si>
    <t>"m.č.008"    (3,25+1,89+1,14)*3,35 =   21,038</t>
  </si>
  <si>
    <t>"m.č.009"    1,24*3,35 =   4,154</t>
  </si>
  <si>
    <t>"m.č.011"    (2,95+2,68)*3,35 =   18,861</t>
  </si>
  <si>
    <t>"m.č.012"    (6,37+2,58)*2*3,35 =   59,965</t>
  </si>
  <si>
    <t>-2,36*2,36*12+4,0*12 =   -18,835</t>
  </si>
  <si>
    <t>*sadrokartónové podhľady</t>
  </si>
  <si>
    <t>*sadrokartónové steny</t>
  </si>
  <si>
    <t>(2,98+1,885+3,05+2,68+4,24)*3,35*2 =   99,395</t>
  </si>
  <si>
    <t>(2,95+1,98+0,9+3,77*3+1,34+1,15*2+1,5)*3,35*2 =   149,276</t>
  </si>
  <si>
    <t>9,0*3,35+9,0*3,5 =   61,650</t>
  </si>
  <si>
    <t>(6,18+4,38+5,47+8,52)*3,35 =   82,243</t>
  </si>
  <si>
    <t>odpočet obkladov</t>
  </si>
  <si>
    <t>-59,816 =   -59,816</t>
  </si>
  <si>
    <t>"počítačová miestnosť"   (1,5+2,0*2)*0,5*2 =   5,500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</si>
  <si>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</si>
  <si>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</si>
  <si>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</si>
  <si>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</si>
  <si>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</si>
  <si>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21 - EL</t>
  </si>
  <si>
    <t>Elektroinštalácia</t>
  </si>
  <si>
    <t>M</t>
  </si>
  <si>
    <t>74211-0001</t>
  </si>
  <si>
    <t>45.31.1*</t>
  </si>
  <si>
    <t>MK</t>
  </si>
  <si>
    <t xml:space="preserve">M21 - 155 Elektromontáže  spolu: </t>
  </si>
  <si>
    <t xml:space="preserve">PRÁCE A DODÁVKY M  spolu: </t>
  </si>
  <si>
    <t>Stavba : Rozšírenie elokovaného pracoviska MŠ Letná pre 40 detí na ZŠ Riazanská</t>
  </si>
  <si>
    <t>Celkom bez DPH:</t>
  </si>
  <si>
    <t>Celkom s DPH:</t>
  </si>
  <si>
    <t>SDK inštalačná predsadená stena pre sanitárne zariadenia, dvojité oplášt., 2xGKBI 12,5 mm</t>
  </si>
  <si>
    <t>Celkom</t>
  </si>
  <si>
    <t>Výkaz výmer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</si>
</sst>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5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b/>
      <sz val="9"/>
      <color rgb="FF00000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111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77">
    <xf numFmtId="0" fontId="0" fillId="0" borderId="0" xfId="0"/>
    <xf numFmtId="0" fontId="1" fillId="0" borderId="0" xfId="49" applyFont="1"/>
    <xf numFmtId="0" fontId="1" fillId="0" borderId="0" xfId="49" applyFont="1" applyAlignment="1">
      <alignment horizontal="left" vertical="center"/>
    </xf>
    <xf numFmtId="0" fontId="1" fillId="0" borderId="52" xfId="49" applyFont="1" applyBorder="1" applyAlignment="1">
      <alignment horizontal="left" vertical="center"/>
    </xf>
    <xf numFmtId="0" fontId="1" fillId="0" borderId="52" xfId="49" applyFont="1" applyBorder="1" applyAlignment="1">
      <alignment horizontal="right" vertical="center"/>
    </xf>
    <xf numFmtId="0" fontId="1" fillId="0" borderId="53" xfId="49" applyFont="1" applyBorder="1" applyAlignment="1">
      <alignment horizontal="left" vertical="center"/>
    </xf>
    <xf numFmtId="0" fontId="1" fillId="0" borderId="54" xfId="49" applyFont="1" applyBorder="1" applyAlignment="1">
      <alignment horizontal="left" vertical="center"/>
    </xf>
    <xf numFmtId="0" fontId="1" fillId="0" borderId="54" xfId="49" applyFont="1" applyBorder="1" applyAlignment="1">
      <alignment horizontal="right" vertical="center"/>
    </xf>
    <xf numFmtId="0" fontId="1" fillId="0" borderId="60" xfId="49" applyFont="1" applyBorder="1" applyAlignment="1">
      <alignment horizontal="right" vertical="center"/>
    </xf>
    <xf numFmtId="0" fontId="1" fillId="0" borderId="60" xfId="49" applyFont="1" applyBorder="1" applyAlignment="1">
      <alignment horizontal="lef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51" xfId="49" applyFont="1" applyBorder="1" applyAlignment="1">
      <alignment horizontal="right" vertical="center"/>
    </xf>
    <xf numFmtId="3" fontId="1" fillId="0" borderId="63" xfId="49" applyNumberFormat="1" applyFont="1" applyBorder="1" applyAlignment="1">
      <alignment horizontal="right" vertical="center"/>
    </xf>
    <xf numFmtId="0" fontId="1" fillId="0" borderId="59" xfId="49" applyFont="1" applyBorder="1" applyAlignment="1">
      <alignment horizontal="right" vertical="center"/>
    </xf>
    <xf numFmtId="3" fontId="1" fillId="0" borderId="64" xfId="49" applyNumberFormat="1" applyFont="1" applyBorder="1" applyAlignment="1">
      <alignment horizontal="right" vertical="center"/>
    </xf>
    <xf numFmtId="0" fontId="1" fillId="0" borderId="61" xfId="49" applyFont="1" applyBorder="1" applyAlignment="1">
      <alignment horizontal="right" vertical="center"/>
    </xf>
    <xf numFmtId="3" fontId="1" fillId="0" borderId="65" xfId="49" applyNumberFormat="1" applyFont="1" applyBorder="1" applyAlignment="1">
      <alignment horizontal="right" vertical="center"/>
    </xf>
    <xf numFmtId="0" fontId="1" fillId="0" borderId="62" xfId="49" applyFont="1" applyBorder="1" applyAlignment="1">
      <alignment horizontal="right" vertical="center"/>
    </xf>
    <xf numFmtId="0" fontId="3" fillId="0" borderId="66" xfId="49" applyFont="1" applyBorder="1" applyAlignment="1">
      <alignment horizontal="center" vertical="center"/>
    </xf>
    <xf numFmtId="0" fontId="1" fillId="0" borderId="67" xfId="49" applyFont="1" applyBorder="1" applyAlignment="1">
      <alignment horizontal="left" vertical="center"/>
    </xf>
    <xf numFmtId="0" fontId="1" fillId="0" borderId="67" xfId="49" applyFont="1" applyBorder="1" applyAlignment="1">
      <alignment horizontal="center" vertical="center"/>
    </xf>
    <xf numFmtId="0" fontId="1" fillId="0" borderId="68" xfId="49" applyFont="1" applyBorder="1" applyAlignment="1">
      <alignment horizontal="center" vertical="center"/>
    </xf>
    <xf numFmtId="0" fontId="1" fillId="0" borderId="69" xfId="49" applyFont="1" applyBorder="1" applyAlignment="1">
      <alignment horizontal="center" vertical="center"/>
    </xf>
    <xf numFmtId="0" fontId="1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3" xfId="49" applyFont="1" applyBorder="1" applyAlignment="1">
      <alignment horizontal="left" vertical="center"/>
    </xf>
    <xf numFmtId="0" fontId="1" fillId="0" borderId="74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5" xfId="49" applyFont="1" applyBorder="1" applyAlignment="1">
      <alignment horizontal="left" vertical="center"/>
    </xf>
    <xf numFmtId="0" fontId="1" fillId="0" borderId="49" xfId="49" applyFont="1" applyBorder="1" applyAlignment="1">
      <alignment horizontal="center" vertical="center"/>
    </xf>
    <xf numFmtId="0" fontId="1" fillId="0" borderId="50" xfId="49" applyFont="1" applyBorder="1" applyAlignment="1">
      <alignment horizontal="left" vertical="center"/>
    </xf>
    <xf numFmtId="0" fontId="1" fillId="0" borderId="79" xfId="49" applyFont="1" applyBorder="1" applyAlignment="1">
      <alignment horizontal="center" vertical="center"/>
    </xf>
    <xf numFmtId="0" fontId="1" fillId="0" borderId="69" xfId="49" applyFont="1" applyBorder="1" applyAlignment="1">
      <alignment horizontal="left" vertical="center"/>
    </xf>
    <xf numFmtId="0" fontId="1" fillId="0" borderId="80" xfId="49" applyFont="1" applyBorder="1" applyAlignment="1">
      <alignment horizontal="center" vertical="center"/>
    </xf>
    <xf numFmtId="0" fontId="1" fillId="0" borderId="81" xfId="49" applyFont="1" applyBorder="1" applyAlignment="1">
      <alignment horizontal="center" vertical="center"/>
    </xf>
    <xf numFmtId="10" fontId="1" fillId="0" borderId="60" xfId="49" applyNumberFormat="1" applyFont="1" applyBorder="1" applyAlignment="1">
      <alignment horizontal="right" vertical="center"/>
    </xf>
    <xf numFmtId="10" fontId="1" fillId="0" borderId="82" xfId="49" applyNumberFormat="1" applyFont="1" applyBorder="1" applyAlignment="1">
      <alignment horizontal="right" vertical="center"/>
    </xf>
    <xf numFmtId="10" fontId="1" fillId="0" borderId="54" xfId="49" applyNumberFormat="1" applyFont="1" applyBorder="1" applyAlignment="1">
      <alignment horizontal="right" vertical="center"/>
    </xf>
    <xf numFmtId="10" fontId="1" fillId="0" borderId="83" xfId="49" applyNumberFormat="1" applyFont="1" applyBorder="1" applyAlignment="1">
      <alignment horizontal="right" vertical="center"/>
    </xf>
    <xf numFmtId="0" fontId="1" fillId="0" borderId="77" xfId="49" applyFont="1" applyBorder="1" applyAlignment="1">
      <alignment horizontal="left" vertical="center"/>
    </xf>
    <xf numFmtId="0" fontId="1" fillId="0" borderId="79" xfId="49" applyFont="1" applyBorder="1" applyAlignment="1">
      <alignment horizontal="right" vertical="center"/>
    </xf>
    <xf numFmtId="0" fontId="1" fillId="0" borderId="85" xfId="49" applyFont="1" applyBorder="1" applyAlignment="1">
      <alignment horizontal="center" vertical="center"/>
    </xf>
    <xf numFmtId="0" fontId="1" fillId="0" borderId="86" xfId="49" applyFont="1" applyBorder="1" applyAlignment="1">
      <alignment horizontal="left" vertical="center"/>
    </xf>
    <xf numFmtId="0" fontId="1" fillId="0" borderId="86" xfId="49" applyFont="1" applyBorder="1" applyAlignment="1">
      <alignment horizontal="right" vertical="center"/>
    </xf>
    <xf numFmtId="0" fontId="1" fillId="0" borderId="87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5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0" xfId="49" applyFont="1" applyAlignment="1">
      <alignment horizontal="left" vertical="center"/>
    </xf>
    <xf numFmtId="0" fontId="1" fillId="0" borderId="88" xfId="49" applyFont="1" applyBorder="1" applyAlignment="1">
      <alignment horizontal="right" vertical="center"/>
    </xf>
    <xf numFmtId="3" fontId="1" fillId="0" borderId="88" xfId="49" applyNumberFormat="1" applyFont="1" applyBorder="1" applyAlignment="1">
      <alignment horizontal="right" vertical="center"/>
    </xf>
    <xf numFmtId="3" fontId="1" fillId="0" borderId="89" xfId="49" applyNumberFormat="1" applyFont="1" applyBorder="1" applyAlignment="1">
      <alignment horizontal="right" vertical="center"/>
    </xf>
    <xf numFmtId="0" fontId="3" fillId="0" borderId="90" xfId="49" applyFont="1" applyBorder="1" applyAlignment="1">
      <alignment horizontal="center" vertical="center"/>
    </xf>
    <xf numFmtId="0" fontId="1" fillId="0" borderId="91" xfId="49" applyFont="1" applyBorder="1" applyAlignment="1">
      <alignment horizontal="left" vertical="center"/>
    </xf>
    <xf numFmtId="0" fontId="1" fillId="0" borderId="92" xfId="49" applyFont="1" applyBorder="1" applyAlignment="1">
      <alignment horizontal="left" vertical="center"/>
    </xf>
    <xf numFmtId="0" fontId="1" fillId="0" borderId="86" xfId="49" applyFont="1" applyBorder="1" applyAlignment="1">
      <alignment horizontal="center" vertical="center"/>
    </xf>
    <xf numFmtId="0" fontId="1" fillId="0" borderId="94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3" fontId="1" fillId="0" borderId="93" xfId="49" applyNumberFormat="1" applyFont="1" applyBorder="1" applyAlignment="1">
      <alignment horizontal="righ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98" xfId="49" applyNumberFormat="1" applyFont="1" applyBorder="1" applyAlignment="1">
      <alignment horizontal="right" vertical="center"/>
    </xf>
    <xf numFmtId="0" fontId="1" fillId="0" borderId="99" xfId="49" applyFont="1" applyBorder="1" applyAlignment="1">
      <alignment horizontal="left" vertical="center"/>
    </xf>
    <xf numFmtId="0" fontId="1" fillId="0" borderId="77" xfId="49" applyFont="1" applyBorder="1" applyAlignment="1">
      <alignment horizontal="right" vertical="center"/>
    </xf>
    <xf numFmtId="0" fontId="1" fillId="0" borderId="83" xfId="49" applyFont="1" applyBorder="1" applyAlignment="1">
      <alignment horizontal="left" vertical="center"/>
    </xf>
    <xf numFmtId="0" fontId="1" fillId="0" borderId="100" xfId="49" applyFont="1" applyBorder="1" applyAlignment="1">
      <alignment horizontal="left" vertical="center"/>
    </xf>
    <xf numFmtId="169" fontId="1" fillId="0" borderId="101" xfId="49" applyNumberFormat="1" applyFont="1" applyBorder="1" applyAlignment="1">
      <alignment horizontal="right" vertical="center"/>
    </xf>
    <xf numFmtId="0" fontId="1" fillId="0" borderId="102" xfId="49" applyFont="1" applyBorder="1" applyAlignment="1">
      <alignment horizontal="center" vertical="center"/>
    </xf>
    <xf numFmtId="0" fontId="1" fillId="0" borderId="103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105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Continuous"/>
    </xf>
    <xf numFmtId="0" fontId="1" fillId="0" borderId="109" xfId="0" applyFont="1" applyBorder="1" applyAlignment="1">
      <alignment horizontal="centerContinuous"/>
    </xf>
    <xf numFmtId="0" fontId="1" fillId="0" borderId="110" xfId="0" applyFont="1" applyBorder="1" applyAlignment="1">
      <alignment horizontal="centerContinuous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6" fillId="0" borderId="106" xfId="0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1" fillId="0" borderId="105" xfId="0" applyFont="1" applyBorder="1" applyAlignment="1">
      <alignment horizontal="center"/>
    </xf>
    <xf numFmtId="0" fontId="6" fillId="0" borderId="107" xfId="0" applyFont="1" applyBorder="1" applyAlignment="1" applyProtection="1">
      <alignment horizontal="center"/>
      <protection locked="0"/>
    </xf>
    <xf numFmtId="0" fontId="6" fillId="0" borderId="105" xfId="0" applyFont="1" applyBorder="1" applyAlignment="1" applyProtection="1">
      <alignment horizontal="center"/>
      <protection locked="0"/>
    </xf>
    <xf numFmtId="0" fontId="1" fillId="0" borderId="105" xfId="0" applyFont="1" applyBorder="1" applyAlignment="1" applyProtection="1">
      <alignment horizontal="center"/>
      <protection locked="0"/>
    </xf>
    <xf numFmtId="167" fontId="1" fillId="0" borderId="105" xfId="0" applyNumberFormat="1" applyFont="1" applyBorder="1"/>
    <xf numFmtId="0" fontId="1" fillId="0" borderId="105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4" xfId="0" applyNumberFormat="1" applyFont="1" applyBorder="1" applyAlignment="1">
      <alignment horizontal="left"/>
    </xf>
    <xf numFmtId="0" fontId="1" fillId="0" borderId="104" xfId="0" applyFont="1" applyBorder="1" applyAlignment="1">
      <alignment horizontal="right"/>
    </xf>
    <xf numFmtId="49" fontId="1" fillId="0" borderId="105" xfId="0" applyNumberFormat="1" applyFont="1" applyBorder="1" applyAlignment="1">
      <alignment horizontal="left"/>
    </xf>
    <xf numFmtId="0" fontId="1" fillId="0" borderId="105" xfId="0" applyFont="1" applyBorder="1" applyAlignment="1">
      <alignment horizontal="right"/>
    </xf>
    <xf numFmtId="4" fontId="1" fillId="0" borderId="71" xfId="49" applyNumberFormat="1" applyFont="1" applyBorder="1" applyAlignment="1">
      <alignment horizontal="right" vertical="center"/>
    </xf>
    <xf numFmtId="4" fontId="1" fillId="0" borderId="72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4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50" xfId="49" applyNumberFormat="1" applyFont="1" applyBorder="1" applyAlignment="1">
      <alignment horizontal="right" vertical="center"/>
    </xf>
    <xf numFmtId="4" fontId="1" fillId="0" borderId="77" xfId="49" applyNumberFormat="1" applyFont="1" applyBorder="1" applyAlignment="1">
      <alignment horizontal="right" vertical="center"/>
    </xf>
    <xf numFmtId="4" fontId="1" fillId="0" borderId="78" xfId="49" applyNumberFormat="1" applyFont="1" applyBorder="1" applyAlignment="1">
      <alignment horizontal="right" vertical="center"/>
    </xf>
    <xf numFmtId="4" fontId="1" fillId="0" borderId="83" xfId="49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5" fontId="6" fillId="0" borderId="0" xfId="0" applyNumberFormat="1" applyFont="1" applyAlignment="1">
      <alignment vertical="top"/>
    </xf>
    <xf numFmtId="49" fontId="4" fillId="0" borderId="0" xfId="1" applyNumberFormat="1" applyFont="1"/>
    <xf numFmtId="4" fontId="3" fillId="0" borderId="0" xfId="0" applyNumberFormat="1" applyFont="1" applyAlignment="1">
      <alignment vertical="top"/>
    </xf>
    <xf numFmtId="172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0" fontId="2" fillId="0" borderId="0" xfId="1" applyFont="1" applyAlignment="1">
      <alignment horizontal="center" vertical="center"/>
    </xf>
    <xf numFmtId="0" fontId="30" fillId="0" borderId="51" xfId="49" applyFont="1" applyBorder="1" applyAlignment="1">
      <alignment horizontal="left" vertical="center"/>
    </xf>
    <xf numFmtId="0" fontId="30" fillId="0" borderId="52" xfId="49" applyFont="1" applyBorder="1" applyAlignment="1">
      <alignment horizontal="left" vertical="center"/>
    </xf>
    <xf numFmtId="0" fontId="30" fillId="0" borderId="52" xfId="49" applyFont="1" applyBorder="1" applyAlignment="1">
      <alignment horizontal="right" vertical="center"/>
    </xf>
    <xf numFmtId="0" fontId="30" fillId="0" borderId="93" xfId="49" applyFont="1" applyBorder="1" applyAlignment="1">
      <alignment horizontal="left" vertical="center"/>
    </xf>
    <xf numFmtId="0" fontId="30" fillId="0" borderId="53" xfId="49" applyFont="1" applyBorder="1" applyAlignment="1">
      <alignment horizontal="left" vertical="center"/>
    </xf>
    <xf numFmtId="0" fontId="30" fillId="0" borderId="54" xfId="49" applyFont="1" applyBorder="1" applyAlignment="1">
      <alignment horizontal="left" vertical="center"/>
    </xf>
    <xf numFmtId="0" fontId="30" fillId="0" borderId="54" xfId="49" applyFont="1" applyBorder="1" applyAlignment="1">
      <alignment horizontal="right" vertical="center"/>
    </xf>
    <xf numFmtId="0" fontId="30" fillId="0" borderId="94" xfId="49" applyFont="1" applyBorder="1" applyAlignment="1">
      <alignment horizontal="left" vertical="center"/>
    </xf>
    <xf numFmtId="0" fontId="30" fillId="0" borderId="55" xfId="49" applyFont="1" applyBorder="1" applyAlignment="1">
      <alignment horizontal="left" vertical="center"/>
    </xf>
    <xf numFmtId="0" fontId="30" fillId="0" borderId="56" xfId="49" applyFont="1" applyBorder="1" applyAlignment="1">
      <alignment horizontal="left" vertical="center"/>
    </xf>
    <xf numFmtId="0" fontId="30" fillId="0" borderId="56" xfId="49" applyFont="1" applyBorder="1" applyAlignment="1">
      <alignment horizontal="right" vertical="center"/>
    </xf>
    <xf numFmtId="0" fontId="30" fillId="0" borderId="95" xfId="49" applyFont="1" applyBorder="1" applyAlignment="1">
      <alignment horizontal="left" vertical="center"/>
    </xf>
    <xf numFmtId="0" fontId="30" fillId="0" borderId="57" xfId="49" applyFont="1" applyBorder="1" applyAlignment="1">
      <alignment horizontal="left" vertical="center"/>
    </xf>
    <xf numFmtId="0" fontId="30" fillId="0" borderId="58" xfId="49" applyFont="1" applyBorder="1" applyAlignment="1">
      <alignment horizontal="left" vertical="center"/>
    </xf>
    <xf numFmtId="0" fontId="30" fillId="0" borderId="58" xfId="49" applyFont="1" applyBorder="1" applyAlignment="1">
      <alignment horizontal="right" vertical="center"/>
    </xf>
    <xf numFmtId="0" fontId="30" fillId="0" borderId="96" xfId="49" applyFont="1" applyBorder="1" applyAlignment="1">
      <alignment horizontal="left" vertical="center"/>
    </xf>
    <xf numFmtId="0" fontId="30" fillId="0" borderId="59" xfId="49" applyFont="1" applyBorder="1" applyAlignment="1">
      <alignment horizontal="left" vertical="center"/>
    </xf>
    <xf numFmtId="0" fontId="30" fillId="0" borderId="60" xfId="49" applyFont="1" applyBorder="1" applyAlignment="1">
      <alignment horizontal="right" vertical="center"/>
    </xf>
    <xf numFmtId="0" fontId="30" fillId="0" borderId="60" xfId="49" applyFont="1" applyBorder="1" applyAlignment="1">
      <alignment horizontal="left" vertical="center"/>
    </xf>
    <xf numFmtId="0" fontId="30" fillId="0" borderId="97" xfId="49" applyFont="1" applyBorder="1" applyAlignment="1">
      <alignment horizontal="left" vertical="center"/>
    </xf>
    <xf numFmtId="0" fontId="30" fillId="0" borderId="61" xfId="49" applyFont="1" applyBorder="1" applyAlignment="1">
      <alignment horizontal="left" vertical="center"/>
    </xf>
    <xf numFmtId="0" fontId="30" fillId="0" borderId="62" xfId="49" applyFont="1" applyBorder="1" applyAlignment="1">
      <alignment horizontal="left" vertical="center"/>
    </xf>
    <xf numFmtId="0" fontId="30" fillId="0" borderId="98" xfId="49" applyFont="1" applyBorder="1" applyAlignment="1">
      <alignment horizontal="left" vertical="center"/>
    </xf>
    <xf numFmtId="0" fontId="30" fillId="0" borderId="64" xfId="49" applyFont="1" applyBorder="1" applyAlignment="1">
      <alignment horizontal="right" vertical="center"/>
    </xf>
    <xf numFmtId="4" fontId="30" fillId="0" borderId="72" xfId="49" applyNumberFormat="1" applyFont="1" applyBorder="1" applyAlignment="1">
      <alignment horizontal="right" vertical="center"/>
    </xf>
    <xf numFmtId="0" fontId="30" fillId="0" borderId="79" xfId="49" applyFont="1" applyBorder="1" applyAlignment="1">
      <alignment horizontal="right" vertical="center"/>
    </xf>
    <xf numFmtId="4" fontId="30" fillId="0" borderId="78" xfId="49" applyNumberFormat="1" applyFont="1" applyBorder="1" applyAlignment="1">
      <alignment horizontal="right" vertical="center"/>
    </xf>
    <xf numFmtId="0" fontId="30" fillId="0" borderId="0" xfId="0" applyFont="1"/>
    <xf numFmtId="49" fontId="33" fillId="0" borderId="0" xfId="0" applyNumberFormat="1" applyFont="1" applyAlignment="1">
      <alignment horizontal="left" vertical="top" wrapText="1"/>
    </xf>
    <xf numFmtId="49" fontId="33" fillId="0" borderId="0" xfId="0" applyNumberFormat="1" applyFont="1" applyAlignment="1">
      <alignment horizontal="right"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104" xfId="0" applyFont="1" applyBorder="1" applyAlignment="1">
      <alignment horizontal="center" wrapText="1"/>
    </xf>
    <xf numFmtId="0" fontId="33" fillId="0" borderId="105" xfId="0" applyFont="1" applyBorder="1" applyAlignment="1">
      <alignment horizontal="center" wrapText="1"/>
    </xf>
    <xf numFmtId="49" fontId="34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left" vertical="top" wrapText="1"/>
    </xf>
    <xf numFmtId="4" fontId="30" fillId="0" borderId="0" xfId="0" applyNumberFormat="1" applyFont="1" applyAlignment="1">
      <alignment vertical="top"/>
    </xf>
  </cellXfs>
  <cellStyles count="80">
    <cellStyle name="1 000 Sk" xfId="60"/>
    <cellStyle name="1 000,-  Sk" xfId="22"/>
    <cellStyle name="1 000,- Kč" xfId="47"/>
    <cellStyle name="1 000,- Sk" xfId="58"/>
    <cellStyle name="1000 Sk_fakturuj99" xfId="31"/>
    <cellStyle name="20 % – Zvýraznění1" xfId="53"/>
    <cellStyle name="20 % – Zvýraznění2" xfId="57"/>
    <cellStyle name="20 % – Zvýraznění3" xfId="29"/>
    <cellStyle name="20 % – Zvýraznění4" xfId="61"/>
    <cellStyle name="20 % – Zvýraznění5" xfId="62"/>
    <cellStyle name="20 % – Zvýraznění6" xfId="63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4"/>
    <cellStyle name="40 % – Zvýraznění3" xfId="65"/>
    <cellStyle name="40 % – Zvýraznění4" xfId="66"/>
    <cellStyle name="40 % – Zvýraznění5" xfId="36"/>
    <cellStyle name="40 % – Zvýraznění6" xfId="67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/>
    <cellStyle name="60 % – Zvýraznění2" xfId="69"/>
    <cellStyle name="60 % – Zvýraznění3" xfId="70"/>
    <cellStyle name="60 % – Zvýraznění4" xfId="71"/>
    <cellStyle name="60 % – Zvýraznění5" xfId="72"/>
    <cellStyle name="60 % – Zvýraznění6" xfId="73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/>
    <cellStyle name="čiarky" xfId="3" builtinId="3" customBuiltin="1"/>
    <cellStyle name="čiarky [0]" xfId="4" builtinId="6" customBuiltin="1"/>
    <cellStyle name="data" xfId="75"/>
    <cellStyle name="Dobrá" xfId="25" builtinId="26" customBuiltin="1"/>
    <cellStyle name="Hypertextové prepojenie" xfId="11" builtinId="8" customBuiltin="1"/>
    <cellStyle name="Kontrolná bunka" xfId="8" builtinId="23" customBuiltin="1"/>
    <cellStyle name="meny" xfId="6" builtinId="4" customBuiltin="1"/>
    <cellStyle name="meny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/>
    <cellStyle name="Neutrálna" xfId="35" builtinId="28" customBuiltin="1"/>
    <cellStyle name="normálne" xfId="0" builtinId="0" customBuiltin="1"/>
    <cellStyle name="normálne_KLs" xfId="1"/>
    <cellStyle name="normálne_KLv" xfId="49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/>
    <cellStyle name="Text upozornění" xfId="78"/>
    <cellStyle name="Text upozornenia" xfId="15" builtinId="11" customBuiltin="1"/>
    <cellStyle name="TEXT1" xfId="79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/>
        <xdr:cNvSpPr>
          <a:extLst>
            <a:ext uri="smNativeData">
              <pm:smNativeData xmlns="" xmlns:pm="smNativeData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6"/>
  <sheetViews>
    <sheetView showGridLines="0" tabSelected="1" workbookViewId="0">
      <pane xSplit="4" ySplit="11" topLeftCell="E279" activePane="bottomRight" state="frozen"/>
      <selection pane="topRight"/>
      <selection pane="bottomLeft"/>
      <selection pane="bottomRight" activeCell="D7" sqref="D7"/>
    </sheetView>
  </sheetViews>
  <sheetFormatPr defaultColWidth="9.109375" defaultRowHeight="10.199999999999999"/>
  <cols>
    <col min="1" max="1" width="3.77734375" style="79" customWidth="1"/>
    <col min="2" max="2" width="3.6640625" style="80" customWidth="1"/>
    <col min="3" max="3" width="8" style="81" customWidth="1"/>
    <col min="4" max="4" width="50.5546875" style="167" customWidth="1"/>
    <col min="5" max="5" width="9.44140625" style="82" customWidth="1"/>
    <col min="6" max="6" width="5.33203125" style="83" customWidth="1"/>
    <col min="7" max="7" width="8.6640625" style="84" customWidth="1"/>
    <col min="8" max="9" width="9.6640625" style="84" hidden="1" customWidth="1"/>
    <col min="10" max="10" width="8.21875" style="84" customWidth="1"/>
    <col min="11" max="11" width="7.44140625" style="85" hidden="1" customWidth="1"/>
    <col min="12" max="12" width="8.33203125" style="85" hidden="1" customWidth="1"/>
    <col min="13" max="13" width="9.109375" style="82" hidden="1" customWidth="1"/>
    <col min="14" max="14" width="7" style="82" hidden="1" customWidth="1"/>
    <col min="15" max="15" width="3.5546875" style="83" hidden="1" customWidth="1"/>
    <col min="16" max="16" width="12.6640625" style="83" hidden="1" customWidth="1"/>
    <col min="17" max="19" width="13.33203125" style="82" hidden="1" customWidth="1"/>
    <col min="20" max="20" width="10.5546875" style="86" hidden="1" customWidth="1"/>
    <col min="21" max="21" width="10.33203125" style="86" hidden="1" customWidth="1"/>
    <col min="22" max="22" width="5.6640625" style="86" hidden="1" customWidth="1"/>
    <col min="23" max="23" width="9.109375" style="87" hidden="1" customWidth="1"/>
    <col min="24" max="25" width="5.6640625" style="83" hidden="1" customWidth="1"/>
    <col min="26" max="26" width="7.5546875" style="83" hidden="1" customWidth="1"/>
    <col min="27" max="27" width="24.88671875" style="83" hidden="1" customWidth="1"/>
    <col min="28" max="28" width="4.33203125" style="83" hidden="1" customWidth="1"/>
    <col min="29" max="29" width="8.33203125" style="83" hidden="1" customWidth="1"/>
    <col min="30" max="30" width="8.6640625" style="83" hidden="1" customWidth="1"/>
    <col min="31" max="34" width="9.109375" style="83" hidden="1" customWidth="1"/>
    <col min="35" max="35" width="9.109375" style="72"/>
    <col min="36" max="37" width="0" style="72" hidden="1" customWidth="1"/>
    <col min="38" max="16384" width="9.109375" style="72"/>
  </cols>
  <sheetData>
    <row r="1" spans="1:37" ht="13.2">
      <c r="A1" s="166" t="s">
        <v>102</v>
      </c>
      <c r="B1" s="166"/>
      <c r="C1" s="166"/>
      <c r="D1" s="169"/>
      <c r="E1" s="76"/>
      <c r="F1" s="72"/>
      <c r="G1" s="73"/>
      <c r="H1" s="72"/>
      <c r="I1" s="72"/>
      <c r="J1" s="73"/>
      <c r="K1" s="74"/>
      <c r="L1" s="72"/>
      <c r="M1" s="72"/>
      <c r="N1" s="72"/>
      <c r="O1" s="72"/>
      <c r="P1" s="72"/>
      <c r="Q1" s="75"/>
      <c r="R1" s="75"/>
      <c r="S1" s="75"/>
      <c r="T1" s="72"/>
      <c r="U1" s="72"/>
      <c r="V1" s="72"/>
      <c r="W1" s="72"/>
      <c r="X1" s="72"/>
      <c r="Y1" s="72"/>
      <c r="Z1" s="69" t="s">
        <v>5</v>
      </c>
      <c r="AA1" s="134" t="s">
        <v>6</v>
      </c>
      <c r="AB1" s="69" t="s">
        <v>7</v>
      </c>
      <c r="AC1" s="69" t="s">
        <v>8</v>
      </c>
      <c r="AD1" s="69" t="s">
        <v>9</v>
      </c>
      <c r="AE1" s="108" t="s">
        <v>10</v>
      </c>
      <c r="AF1" s="109" t="s">
        <v>11</v>
      </c>
      <c r="AG1" s="72"/>
      <c r="AH1" s="72"/>
    </row>
    <row r="2" spans="1:37" ht="13.2">
      <c r="A2" s="166" t="s">
        <v>103</v>
      </c>
      <c r="B2" s="166"/>
      <c r="C2" s="166"/>
      <c r="D2" s="169"/>
      <c r="E2" s="76"/>
      <c r="F2" s="72"/>
      <c r="G2" s="73"/>
      <c r="H2" s="88"/>
      <c r="I2" s="72"/>
      <c r="J2" s="73"/>
      <c r="K2" s="74"/>
      <c r="L2" s="72"/>
      <c r="M2" s="72"/>
      <c r="N2" s="72"/>
      <c r="O2" s="72"/>
      <c r="P2" s="72"/>
      <c r="Q2" s="75"/>
      <c r="R2" s="75"/>
      <c r="S2" s="75"/>
      <c r="T2" s="72"/>
      <c r="U2" s="72"/>
      <c r="V2" s="72"/>
      <c r="W2" s="72"/>
      <c r="X2" s="72"/>
      <c r="Y2" s="72"/>
      <c r="Z2" s="69" t="s">
        <v>12</v>
      </c>
      <c r="AA2" s="70" t="s">
        <v>13</v>
      </c>
      <c r="AB2" s="70" t="s">
        <v>14</v>
      </c>
      <c r="AC2" s="70"/>
      <c r="AD2" s="71"/>
      <c r="AE2" s="108">
        <v>1</v>
      </c>
      <c r="AF2" s="110">
        <v>123.5</v>
      </c>
      <c r="AG2" s="72"/>
      <c r="AH2" s="72"/>
    </row>
    <row r="3" spans="1:37" ht="13.2">
      <c r="A3" s="166" t="s">
        <v>15</v>
      </c>
      <c r="B3" s="166"/>
      <c r="C3" s="166"/>
      <c r="D3" s="169"/>
      <c r="E3" s="76"/>
      <c r="F3" s="72"/>
      <c r="G3" s="73"/>
      <c r="H3" s="72"/>
      <c r="I3" s="72"/>
      <c r="J3" s="73"/>
      <c r="K3" s="74"/>
      <c r="L3" s="72"/>
      <c r="M3" s="72"/>
      <c r="N3" s="72"/>
      <c r="O3" s="72"/>
      <c r="P3" s="72"/>
      <c r="Q3" s="75"/>
      <c r="R3" s="75"/>
      <c r="S3" s="75"/>
      <c r="T3" s="72"/>
      <c r="U3" s="72"/>
      <c r="V3" s="72"/>
      <c r="W3" s="72"/>
      <c r="X3" s="72"/>
      <c r="Y3" s="72"/>
      <c r="Z3" s="69" t="s">
        <v>16</v>
      </c>
      <c r="AA3" s="70" t="s">
        <v>17</v>
      </c>
      <c r="AB3" s="70" t="s">
        <v>14</v>
      </c>
      <c r="AC3" s="70" t="s">
        <v>18</v>
      </c>
      <c r="AD3" s="71" t="s">
        <v>19</v>
      </c>
      <c r="AE3" s="108">
        <v>2</v>
      </c>
      <c r="AF3" s="111">
        <v>123.46</v>
      </c>
      <c r="AG3" s="72"/>
      <c r="AH3" s="72"/>
    </row>
    <row r="4" spans="1:37" ht="13.2">
      <c r="A4" s="166"/>
      <c r="B4" s="166"/>
      <c r="C4" s="166"/>
      <c r="D4" s="169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5"/>
      <c r="R4" s="75"/>
      <c r="S4" s="75"/>
      <c r="T4" s="72"/>
      <c r="U4" s="72"/>
      <c r="V4" s="72"/>
      <c r="W4" s="72"/>
      <c r="X4" s="72"/>
      <c r="Y4" s="72"/>
      <c r="Z4" s="69" t="s">
        <v>20</v>
      </c>
      <c r="AA4" s="70" t="s">
        <v>21</v>
      </c>
      <c r="AB4" s="70" t="s">
        <v>14</v>
      </c>
      <c r="AC4" s="70"/>
      <c r="AD4" s="71"/>
      <c r="AE4" s="108">
        <v>3</v>
      </c>
      <c r="AF4" s="112">
        <v>123.45699999999999</v>
      </c>
      <c r="AG4" s="72"/>
      <c r="AH4" s="72"/>
    </row>
    <row r="5" spans="1:37" ht="13.2">
      <c r="A5" s="166" t="s">
        <v>602</v>
      </c>
      <c r="B5" s="166"/>
      <c r="C5" s="166"/>
      <c r="D5" s="169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5"/>
      <c r="R5" s="75"/>
      <c r="S5" s="75"/>
      <c r="T5" s="72"/>
      <c r="U5" s="72"/>
      <c r="V5" s="72"/>
      <c r="W5" s="72"/>
      <c r="X5" s="72"/>
      <c r="Y5" s="72"/>
      <c r="Z5" s="69" t="s">
        <v>22</v>
      </c>
      <c r="AA5" s="70" t="s">
        <v>17</v>
      </c>
      <c r="AB5" s="70" t="s">
        <v>14</v>
      </c>
      <c r="AC5" s="70" t="s">
        <v>18</v>
      </c>
      <c r="AD5" s="71" t="s">
        <v>19</v>
      </c>
      <c r="AE5" s="108">
        <v>4</v>
      </c>
      <c r="AF5" s="113">
        <v>123.4567</v>
      </c>
      <c r="AG5" s="72"/>
      <c r="AH5" s="72"/>
    </row>
    <row r="6" spans="1:37" ht="13.2">
      <c r="A6" s="166"/>
      <c r="B6" s="166"/>
      <c r="C6" s="166"/>
      <c r="D6" s="169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5"/>
      <c r="R6" s="75"/>
      <c r="S6" s="75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108" t="s">
        <v>23</v>
      </c>
      <c r="AF6" s="111">
        <v>123.46</v>
      </c>
      <c r="AG6" s="72"/>
      <c r="AH6" s="72"/>
    </row>
    <row r="7" spans="1:37" ht="13.2">
      <c r="A7" s="166" t="s">
        <v>104</v>
      </c>
      <c r="B7" s="166"/>
      <c r="C7" s="166"/>
      <c r="D7" s="169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5"/>
      <c r="R7" s="75"/>
      <c r="S7" s="75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</row>
    <row r="8" spans="1:37" ht="13.8">
      <c r="A8" s="72"/>
      <c r="B8" s="89"/>
      <c r="C8" s="90"/>
      <c r="D8" s="170" t="s">
        <v>607</v>
      </c>
      <c r="E8" s="75"/>
      <c r="F8" s="72"/>
      <c r="G8" s="73"/>
      <c r="H8" s="73"/>
      <c r="I8" s="73"/>
      <c r="J8" s="73"/>
      <c r="K8" s="74"/>
      <c r="L8" s="74"/>
      <c r="M8" s="75"/>
      <c r="N8" s="75"/>
      <c r="O8" s="72"/>
      <c r="P8" s="72"/>
      <c r="Q8" s="75"/>
      <c r="R8" s="75"/>
      <c r="S8" s="75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</row>
    <row r="9" spans="1:37" ht="13.8">
      <c r="A9" s="72"/>
      <c r="B9" s="89"/>
      <c r="C9" s="90"/>
      <c r="D9" s="171"/>
      <c r="E9" s="75"/>
      <c r="F9" s="72"/>
      <c r="G9" s="73"/>
      <c r="H9" s="73"/>
      <c r="I9" s="73"/>
      <c r="J9" s="73"/>
      <c r="K9" s="74"/>
      <c r="L9" s="74"/>
      <c r="M9" s="75"/>
      <c r="N9" s="75"/>
      <c r="O9" s="72"/>
      <c r="P9" s="72"/>
      <c r="Q9" s="75"/>
      <c r="R9" s="75"/>
      <c r="S9" s="75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1:37">
      <c r="A10" s="77" t="s">
        <v>24</v>
      </c>
      <c r="B10" s="77" t="s">
        <v>25</v>
      </c>
      <c r="C10" s="77" t="s">
        <v>26</v>
      </c>
      <c r="D10" s="172" t="s">
        <v>27</v>
      </c>
      <c r="E10" s="77" t="s">
        <v>28</v>
      </c>
      <c r="F10" s="77" t="s">
        <v>29</v>
      </c>
      <c r="G10" s="77" t="s">
        <v>30</v>
      </c>
      <c r="H10" s="77" t="s">
        <v>31</v>
      </c>
      <c r="I10" s="77" t="s">
        <v>32</v>
      </c>
      <c r="J10" s="77" t="s">
        <v>33</v>
      </c>
      <c r="K10" s="92" t="s">
        <v>34</v>
      </c>
      <c r="L10" s="93"/>
      <c r="M10" s="94" t="s">
        <v>35</v>
      </c>
      <c r="N10" s="93"/>
      <c r="O10" s="77" t="s">
        <v>4</v>
      </c>
      <c r="P10" s="95" t="s">
        <v>36</v>
      </c>
      <c r="Q10" s="98" t="s">
        <v>28</v>
      </c>
      <c r="R10" s="98" t="s">
        <v>28</v>
      </c>
      <c r="S10" s="95" t="s">
        <v>28</v>
      </c>
      <c r="T10" s="99" t="s">
        <v>37</v>
      </c>
      <c r="U10" s="100" t="s">
        <v>38</v>
      </c>
      <c r="V10" s="101" t="s">
        <v>39</v>
      </c>
      <c r="W10" s="77" t="s">
        <v>40</v>
      </c>
      <c r="X10" s="77" t="s">
        <v>41</v>
      </c>
      <c r="Y10" s="77" t="s">
        <v>42</v>
      </c>
      <c r="Z10" s="114" t="s">
        <v>43</v>
      </c>
      <c r="AA10" s="114" t="s">
        <v>44</v>
      </c>
      <c r="AB10" s="77" t="s">
        <v>39</v>
      </c>
      <c r="AC10" s="77" t="s">
        <v>45</v>
      </c>
      <c r="AD10" s="77" t="s">
        <v>46</v>
      </c>
      <c r="AE10" s="115" t="s">
        <v>47</v>
      </c>
      <c r="AF10" s="115" t="s">
        <v>48</v>
      </c>
      <c r="AG10" s="115" t="s">
        <v>28</v>
      </c>
      <c r="AH10" s="115" t="s">
        <v>49</v>
      </c>
      <c r="AJ10" s="72" t="s">
        <v>119</v>
      </c>
      <c r="AK10" s="72" t="s">
        <v>121</v>
      </c>
    </row>
    <row r="11" spans="1:37">
      <c r="A11" s="78" t="s">
        <v>50</v>
      </c>
      <c r="B11" s="78" t="s">
        <v>51</v>
      </c>
      <c r="C11" s="91"/>
      <c r="D11" s="173" t="s">
        <v>52</v>
      </c>
      <c r="E11" s="78" t="s">
        <v>53</v>
      </c>
      <c r="F11" s="78" t="s">
        <v>54</v>
      </c>
      <c r="G11" s="78" t="s">
        <v>55</v>
      </c>
      <c r="H11" s="78" t="s">
        <v>56</v>
      </c>
      <c r="I11" s="78" t="s">
        <v>57</v>
      </c>
      <c r="J11" s="78"/>
      <c r="K11" s="78" t="s">
        <v>30</v>
      </c>
      <c r="L11" s="78" t="s">
        <v>33</v>
      </c>
      <c r="M11" s="96" t="s">
        <v>30</v>
      </c>
      <c r="N11" s="78" t="s">
        <v>33</v>
      </c>
      <c r="O11" s="78" t="s">
        <v>58</v>
      </c>
      <c r="P11" s="97"/>
      <c r="Q11" s="102" t="s">
        <v>59</v>
      </c>
      <c r="R11" s="102" t="s">
        <v>60</v>
      </c>
      <c r="S11" s="97" t="s">
        <v>61</v>
      </c>
      <c r="T11" s="103" t="s">
        <v>62</v>
      </c>
      <c r="U11" s="104" t="s">
        <v>63</v>
      </c>
      <c r="V11" s="105" t="s">
        <v>64</v>
      </c>
      <c r="W11" s="106"/>
      <c r="X11" s="107"/>
      <c r="Y11" s="107"/>
      <c r="Z11" s="116" t="s">
        <v>65</v>
      </c>
      <c r="AA11" s="116" t="s">
        <v>50</v>
      </c>
      <c r="AB11" s="78" t="s">
        <v>66</v>
      </c>
      <c r="AC11" s="107"/>
      <c r="AD11" s="107"/>
      <c r="AE11" s="117"/>
      <c r="AF11" s="117"/>
      <c r="AG11" s="117"/>
      <c r="AH11" s="117"/>
      <c r="AJ11" s="72" t="s">
        <v>120</v>
      </c>
      <c r="AK11" s="72" t="s">
        <v>122</v>
      </c>
    </row>
    <row r="13" spans="1:37">
      <c r="B13" s="127" t="s">
        <v>123</v>
      </c>
    </row>
    <row r="14" spans="1:37">
      <c r="B14" s="127"/>
    </row>
    <row r="15" spans="1:37">
      <c r="B15" s="81" t="s">
        <v>124</v>
      </c>
    </row>
    <row r="16" spans="1:37">
      <c r="A16" s="79">
        <v>1</v>
      </c>
      <c r="B16" s="80" t="s">
        <v>125</v>
      </c>
      <c r="C16" s="81" t="s">
        <v>126</v>
      </c>
      <c r="D16" s="167" t="s">
        <v>127</v>
      </c>
      <c r="E16" s="82">
        <v>2.85</v>
      </c>
      <c r="F16" s="83" t="s">
        <v>128</v>
      </c>
      <c r="K16" s="85">
        <v>1.77807</v>
      </c>
      <c r="L16" s="85">
        <f>E16*K16</f>
        <v>5.0674995000000003</v>
      </c>
      <c r="N16" s="82">
        <f>E16*M16</f>
        <v>0</v>
      </c>
      <c r="O16" s="83">
        <v>20</v>
      </c>
      <c r="P16" s="83" t="s">
        <v>129</v>
      </c>
      <c r="V16" s="86" t="s">
        <v>95</v>
      </c>
      <c r="W16" s="87">
        <v>10.95</v>
      </c>
      <c r="X16" s="81" t="s">
        <v>130</v>
      </c>
      <c r="Y16" s="81" t="s">
        <v>126</v>
      </c>
      <c r="Z16" s="83" t="s">
        <v>131</v>
      </c>
      <c r="AB16" s="83">
        <v>1</v>
      </c>
      <c r="AJ16" s="72" t="s">
        <v>132</v>
      </c>
      <c r="AK16" s="72" t="s">
        <v>133</v>
      </c>
    </row>
    <row r="17" spans="1:37">
      <c r="D17" s="167" t="s">
        <v>134</v>
      </c>
      <c r="E17" s="128"/>
      <c r="F17" s="129"/>
      <c r="G17" s="130"/>
      <c r="H17" s="130"/>
      <c r="I17" s="130"/>
      <c r="J17" s="130"/>
      <c r="K17" s="131"/>
      <c r="L17" s="131"/>
      <c r="M17" s="128"/>
      <c r="N17" s="128"/>
      <c r="O17" s="129"/>
      <c r="P17" s="129"/>
      <c r="Q17" s="128"/>
      <c r="R17" s="128"/>
      <c r="S17" s="128"/>
      <c r="T17" s="132"/>
      <c r="U17" s="132"/>
      <c r="V17" s="132" t="s">
        <v>0</v>
      </c>
      <c r="W17" s="133"/>
      <c r="X17" s="129"/>
    </row>
    <row r="18" spans="1:37">
      <c r="A18" s="79">
        <v>2</v>
      </c>
      <c r="B18" s="80" t="s">
        <v>125</v>
      </c>
      <c r="C18" s="81" t="s">
        <v>135</v>
      </c>
      <c r="D18" s="167" t="s">
        <v>136</v>
      </c>
      <c r="E18" s="82">
        <v>10</v>
      </c>
      <c r="F18" s="83" t="s">
        <v>137</v>
      </c>
      <c r="K18" s="85">
        <v>2.724E-2</v>
      </c>
      <c r="L18" s="85">
        <f>E18*K18</f>
        <v>0.27239999999999998</v>
      </c>
      <c r="N18" s="82">
        <f>E18*M18</f>
        <v>0</v>
      </c>
      <c r="O18" s="83">
        <v>20</v>
      </c>
      <c r="P18" s="83" t="s">
        <v>129</v>
      </c>
      <c r="V18" s="86" t="s">
        <v>95</v>
      </c>
      <c r="W18" s="87">
        <v>5.72</v>
      </c>
      <c r="X18" s="81" t="s">
        <v>138</v>
      </c>
      <c r="Y18" s="81" t="s">
        <v>135</v>
      </c>
      <c r="Z18" s="83" t="s">
        <v>139</v>
      </c>
      <c r="AB18" s="83">
        <v>1</v>
      </c>
      <c r="AJ18" s="72" t="s">
        <v>132</v>
      </c>
      <c r="AK18" s="72" t="s">
        <v>133</v>
      </c>
    </row>
    <row r="19" spans="1:37">
      <c r="D19" s="167" t="s">
        <v>140</v>
      </c>
      <c r="E19" s="128"/>
      <c r="F19" s="129"/>
      <c r="G19" s="130"/>
      <c r="H19" s="130"/>
      <c r="I19" s="130"/>
      <c r="J19" s="130"/>
      <c r="K19" s="131"/>
      <c r="L19" s="131"/>
      <c r="M19" s="128"/>
      <c r="N19" s="128"/>
      <c r="O19" s="129"/>
      <c r="P19" s="129"/>
      <c r="Q19" s="128"/>
      <c r="R19" s="128"/>
      <c r="S19" s="128"/>
      <c r="T19" s="132"/>
      <c r="U19" s="132"/>
      <c r="V19" s="132" t="s">
        <v>0</v>
      </c>
      <c r="W19" s="133"/>
      <c r="X19" s="129"/>
    </row>
    <row r="20" spans="1:37">
      <c r="D20" s="167" t="s">
        <v>141</v>
      </c>
      <c r="E20" s="128"/>
      <c r="F20" s="129"/>
      <c r="G20" s="130"/>
      <c r="H20" s="130"/>
      <c r="I20" s="130"/>
      <c r="J20" s="130"/>
      <c r="K20" s="131"/>
      <c r="L20" s="131"/>
      <c r="M20" s="128"/>
      <c r="N20" s="128"/>
      <c r="O20" s="129"/>
      <c r="P20" s="129"/>
      <c r="Q20" s="128"/>
      <c r="R20" s="128"/>
      <c r="S20" s="128"/>
      <c r="T20" s="132"/>
      <c r="U20" s="132"/>
      <c r="V20" s="132" t="s">
        <v>0</v>
      </c>
      <c r="W20" s="133"/>
      <c r="X20" s="129"/>
    </row>
    <row r="21" spans="1:37">
      <c r="D21" s="167" t="s">
        <v>142</v>
      </c>
      <c r="E21" s="128"/>
      <c r="F21" s="129"/>
      <c r="G21" s="130"/>
      <c r="H21" s="130"/>
      <c r="I21" s="130"/>
      <c r="J21" s="130"/>
      <c r="K21" s="131"/>
      <c r="L21" s="131"/>
      <c r="M21" s="128"/>
      <c r="N21" s="128"/>
      <c r="O21" s="129"/>
      <c r="P21" s="129"/>
      <c r="Q21" s="128"/>
      <c r="R21" s="128"/>
      <c r="S21" s="128"/>
      <c r="T21" s="132"/>
      <c r="U21" s="132"/>
      <c r="V21" s="132" t="s">
        <v>0</v>
      </c>
      <c r="W21" s="133"/>
      <c r="X21" s="129"/>
    </row>
    <row r="22" spans="1:37">
      <c r="A22" s="79">
        <v>3</v>
      </c>
      <c r="B22" s="80" t="s">
        <v>143</v>
      </c>
      <c r="C22" s="81" t="s">
        <v>144</v>
      </c>
      <c r="D22" s="167" t="s">
        <v>145</v>
      </c>
      <c r="E22" s="82">
        <v>9</v>
      </c>
      <c r="F22" s="83" t="s">
        <v>137</v>
      </c>
      <c r="K22" s="85">
        <v>5.3999999999999999E-2</v>
      </c>
      <c r="L22" s="85">
        <f>E22*K22</f>
        <v>0.48599999999999999</v>
      </c>
      <c r="N22" s="82">
        <f>E22*M22</f>
        <v>0</v>
      </c>
      <c r="O22" s="83">
        <v>20</v>
      </c>
      <c r="P22" s="83" t="s">
        <v>129</v>
      </c>
      <c r="V22" s="86" t="s">
        <v>88</v>
      </c>
      <c r="X22" s="81" t="s">
        <v>144</v>
      </c>
      <c r="Y22" s="81" t="s">
        <v>144</v>
      </c>
      <c r="Z22" s="83" t="s">
        <v>146</v>
      </c>
      <c r="AA22" s="81" t="s">
        <v>129</v>
      </c>
      <c r="AB22" s="83">
        <v>2</v>
      </c>
      <c r="AJ22" s="72" t="s">
        <v>147</v>
      </c>
      <c r="AK22" s="72" t="s">
        <v>133</v>
      </c>
    </row>
    <row r="23" spans="1:37">
      <c r="A23" s="79">
        <v>4</v>
      </c>
      <c r="B23" s="80" t="s">
        <v>143</v>
      </c>
      <c r="C23" s="81" t="s">
        <v>148</v>
      </c>
      <c r="D23" s="167" t="s">
        <v>149</v>
      </c>
      <c r="E23" s="82">
        <v>1</v>
      </c>
      <c r="F23" s="83" t="s">
        <v>137</v>
      </c>
      <c r="K23" s="85">
        <v>1.7049999999999999E-2</v>
      </c>
      <c r="L23" s="85">
        <f>E23*K23</f>
        <v>1.7049999999999999E-2</v>
      </c>
      <c r="N23" s="82">
        <f>E23*M23</f>
        <v>0</v>
      </c>
      <c r="O23" s="83">
        <v>20</v>
      </c>
      <c r="P23" s="83" t="s">
        <v>129</v>
      </c>
      <c r="V23" s="86" t="s">
        <v>88</v>
      </c>
      <c r="X23" s="81" t="s">
        <v>148</v>
      </c>
      <c r="Y23" s="81" t="s">
        <v>148</v>
      </c>
      <c r="Z23" s="83" t="s">
        <v>146</v>
      </c>
      <c r="AA23" s="81" t="s">
        <v>129</v>
      </c>
      <c r="AB23" s="83">
        <v>2</v>
      </c>
      <c r="AJ23" s="72" t="s">
        <v>147</v>
      </c>
      <c r="AK23" s="72" t="s">
        <v>133</v>
      </c>
    </row>
    <row r="24" spans="1:37">
      <c r="A24" s="79">
        <v>5</v>
      </c>
      <c r="B24" s="80" t="s">
        <v>125</v>
      </c>
      <c r="C24" s="81" t="s">
        <v>150</v>
      </c>
      <c r="D24" s="167" t="s">
        <v>151</v>
      </c>
      <c r="E24" s="82">
        <v>1.26</v>
      </c>
      <c r="F24" s="83" t="s">
        <v>152</v>
      </c>
      <c r="K24" s="85">
        <v>0.27179999999999999</v>
      </c>
      <c r="L24" s="85">
        <f>E24*K24</f>
        <v>0.34246799999999999</v>
      </c>
      <c r="N24" s="82">
        <f>E24*M24</f>
        <v>0</v>
      </c>
      <c r="O24" s="83">
        <v>20</v>
      </c>
      <c r="P24" s="83" t="s">
        <v>129</v>
      </c>
      <c r="V24" s="86" t="s">
        <v>95</v>
      </c>
      <c r="W24" s="87">
        <v>2.024</v>
      </c>
      <c r="X24" s="81" t="s">
        <v>153</v>
      </c>
      <c r="Y24" s="81" t="s">
        <v>150</v>
      </c>
      <c r="Z24" s="83" t="s">
        <v>131</v>
      </c>
      <c r="AB24" s="83">
        <v>1</v>
      </c>
      <c r="AJ24" s="72" t="s">
        <v>132</v>
      </c>
      <c r="AK24" s="72" t="s">
        <v>133</v>
      </c>
    </row>
    <row r="25" spans="1:37">
      <c r="D25" s="167" t="s">
        <v>154</v>
      </c>
      <c r="E25" s="128"/>
      <c r="F25" s="129"/>
      <c r="G25" s="130"/>
      <c r="H25" s="130"/>
      <c r="I25" s="130"/>
      <c r="J25" s="130"/>
      <c r="K25" s="131"/>
      <c r="L25" s="131"/>
      <c r="M25" s="128"/>
      <c r="N25" s="128"/>
      <c r="O25" s="129"/>
      <c r="P25" s="129"/>
      <c r="Q25" s="128"/>
      <c r="R25" s="128"/>
      <c r="S25" s="128"/>
      <c r="T25" s="132"/>
      <c r="U25" s="132"/>
      <c r="V25" s="132" t="s">
        <v>0</v>
      </c>
      <c r="W25" s="133"/>
      <c r="X25" s="129"/>
    </row>
    <row r="26" spans="1:37">
      <c r="A26" s="79">
        <v>6</v>
      </c>
      <c r="B26" s="80" t="s">
        <v>125</v>
      </c>
      <c r="C26" s="81" t="s">
        <v>155</v>
      </c>
      <c r="D26" s="167" t="s">
        <v>156</v>
      </c>
      <c r="E26" s="82">
        <v>1.5</v>
      </c>
      <c r="F26" s="83" t="s">
        <v>152</v>
      </c>
      <c r="K26" s="85">
        <v>0.46117999999999998</v>
      </c>
      <c r="L26" s="85">
        <f>E26*K26</f>
        <v>0.69177</v>
      </c>
      <c r="N26" s="82">
        <f>E26*M26</f>
        <v>0</v>
      </c>
      <c r="O26" s="83">
        <v>20</v>
      </c>
      <c r="P26" s="83" t="s">
        <v>129</v>
      </c>
      <c r="V26" s="86" t="s">
        <v>95</v>
      </c>
      <c r="W26" s="87">
        <v>3.3540000000000001</v>
      </c>
      <c r="X26" s="81" t="s">
        <v>157</v>
      </c>
      <c r="Y26" s="81" t="s">
        <v>155</v>
      </c>
      <c r="Z26" s="83" t="s">
        <v>131</v>
      </c>
      <c r="AB26" s="83">
        <v>1</v>
      </c>
      <c r="AJ26" s="72" t="s">
        <v>132</v>
      </c>
      <c r="AK26" s="72" t="s">
        <v>133</v>
      </c>
    </row>
    <row r="27" spans="1:37">
      <c r="D27" s="167" t="s">
        <v>158</v>
      </c>
      <c r="E27" s="128"/>
      <c r="F27" s="129"/>
      <c r="G27" s="130"/>
      <c r="H27" s="130"/>
      <c r="I27" s="130"/>
      <c r="J27" s="130"/>
      <c r="K27" s="131"/>
      <c r="L27" s="131"/>
      <c r="M27" s="128"/>
      <c r="N27" s="128"/>
      <c r="O27" s="129"/>
      <c r="P27" s="129"/>
      <c r="Q27" s="128"/>
      <c r="R27" s="128"/>
      <c r="S27" s="128"/>
      <c r="T27" s="132"/>
      <c r="U27" s="132"/>
      <c r="V27" s="132" t="s">
        <v>0</v>
      </c>
      <c r="W27" s="133"/>
      <c r="X27" s="129"/>
    </row>
    <row r="28" spans="1:37">
      <c r="D28" s="168" t="s">
        <v>159</v>
      </c>
      <c r="E28" s="135">
        <f>J28</f>
        <v>0</v>
      </c>
      <c r="H28" s="135"/>
      <c r="I28" s="135"/>
      <c r="J28" s="135"/>
      <c r="L28" s="136">
        <f>SUM(L13:L27)</f>
        <v>6.8771875000000007</v>
      </c>
      <c r="N28" s="137">
        <f>SUM(N13:N27)</f>
        <v>0</v>
      </c>
      <c r="W28" s="87">
        <f>SUM(W13:W27)</f>
        <v>22.047999999999998</v>
      </c>
    </row>
    <row r="30" spans="1:37">
      <c r="B30" s="81" t="s">
        <v>160</v>
      </c>
    </row>
    <row r="31" spans="1:37">
      <c r="A31" s="79">
        <v>7</v>
      </c>
      <c r="B31" s="80" t="s">
        <v>161</v>
      </c>
      <c r="C31" s="81" t="s">
        <v>162</v>
      </c>
      <c r="D31" s="167" t="s">
        <v>163</v>
      </c>
      <c r="E31" s="82">
        <v>32.475999999999999</v>
      </c>
      <c r="F31" s="83" t="s">
        <v>152</v>
      </c>
      <c r="L31" s="85">
        <f>E31*K31</f>
        <v>0</v>
      </c>
      <c r="N31" s="82">
        <f>E31*M31</f>
        <v>0</v>
      </c>
      <c r="O31" s="83">
        <v>20</v>
      </c>
      <c r="P31" s="83" t="s">
        <v>129</v>
      </c>
      <c r="V31" s="86" t="s">
        <v>95</v>
      </c>
      <c r="W31" s="87">
        <v>0.747</v>
      </c>
      <c r="X31" s="81" t="s">
        <v>164</v>
      </c>
      <c r="Y31" s="81" t="s">
        <v>162</v>
      </c>
      <c r="Z31" s="83" t="s">
        <v>165</v>
      </c>
      <c r="AB31" s="83">
        <v>7</v>
      </c>
      <c r="AJ31" s="72" t="s">
        <v>132</v>
      </c>
      <c r="AK31" s="72" t="s">
        <v>133</v>
      </c>
    </row>
    <row r="32" spans="1:37">
      <c r="D32" s="167" t="s">
        <v>166</v>
      </c>
      <c r="E32" s="128"/>
      <c r="F32" s="129"/>
      <c r="G32" s="130"/>
      <c r="H32" s="130"/>
      <c r="I32" s="130"/>
      <c r="J32" s="130"/>
      <c r="K32" s="131"/>
      <c r="L32" s="131"/>
      <c r="M32" s="128"/>
      <c r="N32" s="128"/>
      <c r="O32" s="129"/>
      <c r="P32" s="129"/>
      <c r="Q32" s="128"/>
      <c r="R32" s="128"/>
      <c r="S32" s="128"/>
      <c r="T32" s="132"/>
      <c r="U32" s="132"/>
      <c r="V32" s="132" t="s">
        <v>0</v>
      </c>
      <c r="W32" s="133"/>
      <c r="X32" s="129"/>
    </row>
    <row r="33" spans="1:37">
      <c r="D33" s="167" t="s">
        <v>167</v>
      </c>
      <c r="E33" s="128"/>
      <c r="F33" s="129"/>
      <c r="G33" s="130"/>
      <c r="H33" s="130"/>
      <c r="I33" s="130"/>
      <c r="J33" s="130"/>
      <c r="K33" s="131"/>
      <c r="L33" s="131"/>
      <c r="M33" s="128"/>
      <c r="N33" s="128"/>
      <c r="O33" s="129"/>
      <c r="P33" s="129"/>
      <c r="Q33" s="128"/>
      <c r="R33" s="128"/>
      <c r="S33" s="128"/>
      <c r="T33" s="132"/>
      <c r="U33" s="132"/>
      <c r="V33" s="132" t="s">
        <v>0</v>
      </c>
      <c r="W33" s="133"/>
      <c r="X33" s="129"/>
    </row>
    <row r="34" spans="1:37">
      <c r="D34" s="167" t="s">
        <v>168</v>
      </c>
      <c r="E34" s="128"/>
      <c r="F34" s="129"/>
      <c r="G34" s="130"/>
      <c r="H34" s="130"/>
      <c r="I34" s="130"/>
      <c r="J34" s="130"/>
      <c r="K34" s="131"/>
      <c r="L34" s="131"/>
      <c r="M34" s="128"/>
      <c r="N34" s="128"/>
      <c r="O34" s="129"/>
      <c r="P34" s="129"/>
      <c r="Q34" s="128"/>
      <c r="R34" s="128"/>
      <c r="S34" s="128"/>
      <c r="T34" s="132"/>
      <c r="U34" s="132"/>
      <c r="V34" s="132" t="s">
        <v>0</v>
      </c>
      <c r="W34" s="133"/>
      <c r="X34" s="129"/>
    </row>
    <row r="35" spans="1:37">
      <c r="D35" s="167" t="s">
        <v>169</v>
      </c>
      <c r="E35" s="128"/>
      <c r="F35" s="129"/>
      <c r="G35" s="130"/>
      <c r="H35" s="130"/>
      <c r="I35" s="130"/>
      <c r="J35" s="130"/>
      <c r="K35" s="131"/>
      <c r="L35" s="131"/>
      <c r="M35" s="128"/>
      <c r="N35" s="128"/>
      <c r="O35" s="129"/>
      <c r="P35" s="129"/>
      <c r="Q35" s="128"/>
      <c r="R35" s="128"/>
      <c r="S35" s="128"/>
      <c r="T35" s="132"/>
      <c r="U35" s="132"/>
      <c r="V35" s="132" t="s">
        <v>0</v>
      </c>
      <c r="W35" s="133"/>
      <c r="X35" s="129"/>
    </row>
    <row r="36" spans="1:37">
      <c r="D36" s="167" t="s">
        <v>170</v>
      </c>
      <c r="E36" s="128"/>
      <c r="F36" s="129"/>
      <c r="G36" s="130"/>
      <c r="H36" s="130"/>
      <c r="I36" s="130"/>
      <c r="J36" s="130"/>
      <c r="K36" s="131"/>
      <c r="L36" s="131"/>
      <c r="M36" s="128"/>
      <c r="N36" s="128"/>
      <c r="O36" s="129"/>
      <c r="P36" s="129"/>
      <c r="Q36" s="128"/>
      <c r="R36" s="128"/>
      <c r="S36" s="128"/>
      <c r="T36" s="132"/>
      <c r="U36" s="132"/>
      <c r="V36" s="132" t="s">
        <v>0</v>
      </c>
      <c r="W36" s="133"/>
      <c r="X36" s="129"/>
    </row>
    <row r="37" spans="1:37">
      <c r="D37" s="167" t="s">
        <v>171</v>
      </c>
      <c r="E37" s="128"/>
      <c r="F37" s="129"/>
      <c r="G37" s="130"/>
      <c r="H37" s="130"/>
      <c r="I37" s="130"/>
      <c r="J37" s="130"/>
      <c r="K37" s="131"/>
      <c r="L37" s="131"/>
      <c r="M37" s="128"/>
      <c r="N37" s="128"/>
      <c r="O37" s="129"/>
      <c r="P37" s="129"/>
      <c r="Q37" s="128"/>
      <c r="R37" s="128"/>
      <c r="S37" s="128"/>
      <c r="T37" s="132"/>
      <c r="U37" s="132"/>
      <c r="V37" s="132" t="s">
        <v>0</v>
      </c>
      <c r="W37" s="133"/>
      <c r="X37" s="129"/>
    </row>
    <row r="38" spans="1:37">
      <c r="D38" s="167" t="s">
        <v>172</v>
      </c>
      <c r="E38" s="128"/>
      <c r="F38" s="129"/>
      <c r="G38" s="130"/>
      <c r="H38" s="130"/>
      <c r="I38" s="130"/>
      <c r="J38" s="130"/>
      <c r="K38" s="131"/>
      <c r="L38" s="131"/>
      <c r="M38" s="128"/>
      <c r="N38" s="128"/>
      <c r="O38" s="129"/>
      <c r="P38" s="129"/>
      <c r="Q38" s="128"/>
      <c r="R38" s="128"/>
      <c r="S38" s="128"/>
      <c r="T38" s="132"/>
      <c r="U38" s="132"/>
      <c r="V38" s="132" t="s">
        <v>0</v>
      </c>
      <c r="W38" s="133"/>
      <c r="X38" s="129"/>
    </row>
    <row r="39" spans="1:37">
      <c r="A39" s="79">
        <v>8</v>
      </c>
      <c r="B39" s="80" t="s">
        <v>125</v>
      </c>
      <c r="C39" s="81" t="s">
        <v>173</v>
      </c>
      <c r="D39" s="167" t="s">
        <v>174</v>
      </c>
      <c r="E39" s="82">
        <v>10</v>
      </c>
      <c r="F39" s="83" t="s">
        <v>152</v>
      </c>
      <c r="K39" s="85">
        <v>0.10704</v>
      </c>
      <c r="L39" s="85">
        <f>E39*K39</f>
        <v>1.0704</v>
      </c>
      <c r="N39" s="82">
        <f>E39*M39</f>
        <v>0</v>
      </c>
      <c r="O39" s="83">
        <v>20</v>
      </c>
      <c r="P39" s="83" t="s">
        <v>129</v>
      </c>
      <c r="V39" s="86" t="s">
        <v>95</v>
      </c>
      <c r="W39" s="87">
        <v>5.9</v>
      </c>
      <c r="X39" s="81" t="s">
        <v>175</v>
      </c>
      <c r="Y39" s="81" t="s">
        <v>173</v>
      </c>
      <c r="Z39" s="83" t="s">
        <v>165</v>
      </c>
      <c r="AB39" s="83">
        <v>1</v>
      </c>
      <c r="AJ39" s="72" t="s">
        <v>132</v>
      </c>
      <c r="AK39" s="72" t="s">
        <v>133</v>
      </c>
    </row>
    <row r="40" spans="1:37">
      <c r="D40" s="167" t="s">
        <v>176</v>
      </c>
      <c r="E40" s="128"/>
      <c r="F40" s="129"/>
      <c r="G40" s="130"/>
      <c r="H40" s="130"/>
      <c r="I40" s="130"/>
      <c r="J40" s="130"/>
      <c r="K40" s="131"/>
      <c r="L40" s="131"/>
      <c r="M40" s="128"/>
      <c r="N40" s="128"/>
      <c r="O40" s="129"/>
      <c r="P40" s="129"/>
      <c r="Q40" s="128"/>
      <c r="R40" s="128"/>
      <c r="S40" s="128"/>
      <c r="T40" s="132"/>
      <c r="U40" s="132"/>
      <c r="V40" s="132" t="s">
        <v>0</v>
      </c>
      <c r="W40" s="133"/>
      <c r="X40" s="129"/>
    </row>
    <row r="41" spans="1:37">
      <c r="A41" s="79">
        <v>9</v>
      </c>
      <c r="B41" s="80" t="s">
        <v>125</v>
      </c>
      <c r="C41" s="81" t="s">
        <v>177</v>
      </c>
      <c r="D41" s="167" t="s">
        <v>178</v>
      </c>
      <c r="E41" s="82">
        <v>377.34300000000002</v>
      </c>
      <c r="F41" s="83" t="s">
        <v>152</v>
      </c>
      <c r="K41" s="85">
        <v>1.5820000000000001E-2</v>
      </c>
      <c r="L41" s="85">
        <f>E41*K41</f>
        <v>5.9695662600000006</v>
      </c>
      <c r="N41" s="82">
        <f>E41*M41</f>
        <v>0</v>
      </c>
      <c r="O41" s="83">
        <v>20</v>
      </c>
      <c r="P41" s="83" t="s">
        <v>129</v>
      </c>
      <c r="V41" s="86" t="s">
        <v>95</v>
      </c>
      <c r="W41" s="87">
        <v>80.751000000000005</v>
      </c>
      <c r="X41" s="81" t="s">
        <v>179</v>
      </c>
      <c r="Y41" s="81" t="s">
        <v>177</v>
      </c>
      <c r="Z41" s="83" t="s">
        <v>165</v>
      </c>
      <c r="AB41" s="83">
        <v>1</v>
      </c>
      <c r="AJ41" s="72" t="s">
        <v>132</v>
      </c>
      <c r="AK41" s="72" t="s">
        <v>133</v>
      </c>
    </row>
    <row r="42" spans="1:37">
      <c r="D42" s="167" t="s">
        <v>180</v>
      </c>
      <c r="E42" s="128"/>
      <c r="F42" s="129"/>
      <c r="G42" s="130"/>
      <c r="H42" s="130"/>
      <c r="I42" s="130"/>
      <c r="J42" s="130"/>
      <c r="K42" s="131"/>
      <c r="L42" s="131"/>
      <c r="M42" s="128"/>
      <c r="N42" s="128"/>
      <c r="O42" s="129"/>
      <c r="P42" s="129"/>
      <c r="Q42" s="128"/>
      <c r="R42" s="128"/>
      <c r="S42" s="128"/>
      <c r="T42" s="132"/>
      <c r="U42" s="132"/>
      <c r="V42" s="132" t="s">
        <v>0</v>
      </c>
      <c r="W42" s="133"/>
      <c r="X42" s="129"/>
    </row>
    <row r="43" spans="1:37">
      <c r="D43" s="167" t="s">
        <v>181</v>
      </c>
      <c r="E43" s="128"/>
      <c r="F43" s="129"/>
      <c r="G43" s="130"/>
      <c r="H43" s="130"/>
      <c r="I43" s="130"/>
      <c r="J43" s="130"/>
      <c r="K43" s="131"/>
      <c r="L43" s="131"/>
      <c r="M43" s="128"/>
      <c r="N43" s="128"/>
      <c r="O43" s="129"/>
      <c r="P43" s="129"/>
      <c r="Q43" s="128"/>
      <c r="R43" s="128"/>
      <c r="S43" s="128"/>
      <c r="T43" s="132"/>
      <c r="U43" s="132"/>
      <c r="V43" s="132" t="s">
        <v>0</v>
      </c>
      <c r="W43" s="133"/>
      <c r="X43" s="129"/>
    </row>
    <row r="44" spans="1:37">
      <c r="D44" s="167" t="s">
        <v>182</v>
      </c>
      <c r="E44" s="128"/>
      <c r="F44" s="129"/>
      <c r="G44" s="130"/>
      <c r="H44" s="130"/>
      <c r="I44" s="130"/>
      <c r="J44" s="130"/>
      <c r="K44" s="131"/>
      <c r="L44" s="131"/>
      <c r="M44" s="128"/>
      <c r="N44" s="128"/>
      <c r="O44" s="129"/>
      <c r="P44" s="129"/>
      <c r="Q44" s="128"/>
      <c r="R44" s="128"/>
      <c r="S44" s="128"/>
      <c r="T44" s="132"/>
      <c r="U44" s="132"/>
      <c r="V44" s="132" t="s">
        <v>0</v>
      </c>
      <c r="W44" s="133"/>
      <c r="X44" s="129"/>
    </row>
    <row r="45" spans="1:37">
      <c r="D45" s="167" t="s">
        <v>183</v>
      </c>
      <c r="E45" s="128"/>
      <c r="F45" s="129"/>
      <c r="G45" s="130"/>
      <c r="H45" s="130"/>
      <c r="I45" s="130"/>
      <c r="J45" s="130"/>
      <c r="K45" s="131"/>
      <c r="L45" s="131"/>
      <c r="M45" s="128"/>
      <c r="N45" s="128"/>
      <c r="O45" s="129"/>
      <c r="P45" s="129"/>
      <c r="Q45" s="128"/>
      <c r="R45" s="128"/>
      <c r="S45" s="128"/>
      <c r="T45" s="132"/>
      <c r="U45" s="132"/>
      <c r="V45" s="132" t="s">
        <v>0</v>
      </c>
      <c r="W45" s="133"/>
      <c r="X45" s="129"/>
    </row>
    <row r="46" spans="1:37">
      <c r="D46" s="167" t="s">
        <v>184</v>
      </c>
      <c r="E46" s="128"/>
      <c r="F46" s="129"/>
      <c r="G46" s="130"/>
      <c r="H46" s="130"/>
      <c r="I46" s="130"/>
      <c r="J46" s="130"/>
      <c r="K46" s="131"/>
      <c r="L46" s="131"/>
      <c r="M46" s="128"/>
      <c r="N46" s="128"/>
      <c r="O46" s="129"/>
      <c r="P46" s="129"/>
      <c r="Q46" s="128"/>
      <c r="R46" s="128"/>
      <c r="S46" s="128"/>
      <c r="T46" s="132"/>
      <c r="U46" s="132"/>
      <c r="V46" s="132" t="s">
        <v>0</v>
      </c>
      <c r="W46" s="133"/>
      <c r="X46" s="129"/>
    </row>
    <row r="47" spans="1:37">
      <c r="D47" s="167" t="s">
        <v>185</v>
      </c>
      <c r="E47" s="128"/>
      <c r="F47" s="129"/>
      <c r="G47" s="130"/>
      <c r="H47" s="130"/>
      <c r="I47" s="130"/>
      <c r="J47" s="130"/>
      <c r="K47" s="131"/>
      <c r="L47" s="131"/>
      <c r="M47" s="128"/>
      <c r="N47" s="128"/>
      <c r="O47" s="129"/>
      <c r="P47" s="129"/>
      <c r="Q47" s="128"/>
      <c r="R47" s="128"/>
      <c r="S47" s="128"/>
      <c r="T47" s="132"/>
      <c r="U47" s="132"/>
      <c r="V47" s="132" t="s">
        <v>0</v>
      </c>
      <c r="W47" s="133"/>
      <c r="X47" s="129"/>
    </row>
    <row r="48" spans="1:37">
      <c r="D48" s="167" t="s">
        <v>186</v>
      </c>
      <c r="E48" s="128"/>
      <c r="F48" s="129"/>
      <c r="G48" s="130"/>
      <c r="H48" s="130"/>
      <c r="I48" s="130"/>
      <c r="J48" s="130"/>
      <c r="K48" s="131"/>
      <c r="L48" s="131"/>
      <c r="M48" s="128"/>
      <c r="N48" s="128"/>
      <c r="O48" s="129"/>
      <c r="P48" s="129"/>
      <c r="Q48" s="128"/>
      <c r="R48" s="128"/>
      <c r="S48" s="128"/>
      <c r="T48" s="132"/>
      <c r="U48" s="132"/>
      <c r="V48" s="132" t="s">
        <v>0</v>
      </c>
      <c r="W48" s="133"/>
      <c r="X48" s="129"/>
    </row>
    <row r="49" spans="1:37">
      <c r="D49" s="167" t="s">
        <v>187</v>
      </c>
      <c r="E49" s="128"/>
      <c r="F49" s="129"/>
      <c r="G49" s="130"/>
      <c r="H49" s="130"/>
      <c r="I49" s="130"/>
      <c r="J49" s="130"/>
      <c r="K49" s="131"/>
      <c r="L49" s="131"/>
      <c r="M49" s="128"/>
      <c r="N49" s="128"/>
      <c r="O49" s="129"/>
      <c r="P49" s="129"/>
      <c r="Q49" s="128"/>
      <c r="R49" s="128"/>
      <c r="S49" s="128"/>
      <c r="T49" s="132"/>
      <c r="U49" s="132"/>
      <c r="V49" s="132" t="s">
        <v>0</v>
      </c>
      <c r="W49" s="133"/>
      <c r="X49" s="129"/>
    </row>
    <row r="50" spans="1:37">
      <c r="D50" s="167" t="s">
        <v>188</v>
      </c>
      <c r="E50" s="128"/>
      <c r="F50" s="129"/>
      <c r="G50" s="130"/>
      <c r="H50" s="130"/>
      <c r="I50" s="130"/>
      <c r="J50" s="130"/>
      <c r="K50" s="131"/>
      <c r="L50" s="131"/>
      <c r="M50" s="128"/>
      <c r="N50" s="128"/>
      <c r="O50" s="129"/>
      <c r="P50" s="129"/>
      <c r="Q50" s="128"/>
      <c r="R50" s="128"/>
      <c r="S50" s="128"/>
      <c r="T50" s="132"/>
      <c r="U50" s="132"/>
      <c r="V50" s="132" t="s">
        <v>0</v>
      </c>
      <c r="W50" s="133"/>
      <c r="X50" s="129"/>
    </row>
    <row r="51" spans="1:37">
      <c r="D51" s="167" t="s">
        <v>189</v>
      </c>
      <c r="E51" s="128"/>
      <c r="F51" s="129"/>
      <c r="G51" s="130"/>
      <c r="H51" s="130"/>
      <c r="I51" s="130"/>
      <c r="J51" s="130"/>
      <c r="K51" s="131"/>
      <c r="L51" s="131"/>
      <c r="M51" s="128"/>
      <c r="N51" s="128"/>
      <c r="O51" s="129"/>
      <c r="P51" s="129"/>
      <c r="Q51" s="128"/>
      <c r="R51" s="128"/>
      <c r="S51" s="128"/>
      <c r="T51" s="132"/>
      <c r="U51" s="132"/>
      <c r="V51" s="132" t="s">
        <v>0</v>
      </c>
      <c r="W51" s="133"/>
      <c r="X51" s="129"/>
    </row>
    <row r="52" spans="1:37">
      <c r="D52" s="167" t="s">
        <v>190</v>
      </c>
      <c r="E52" s="128"/>
      <c r="F52" s="129"/>
      <c r="G52" s="130"/>
      <c r="H52" s="130"/>
      <c r="I52" s="130"/>
      <c r="J52" s="130"/>
      <c r="K52" s="131"/>
      <c r="L52" s="131"/>
      <c r="M52" s="128"/>
      <c r="N52" s="128"/>
      <c r="O52" s="129"/>
      <c r="P52" s="129"/>
      <c r="Q52" s="128"/>
      <c r="R52" s="128"/>
      <c r="S52" s="128"/>
      <c r="T52" s="132"/>
      <c r="U52" s="132"/>
      <c r="V52" s="132" t="s">
        <v>0</v>
      </c>
      <c r="W52" s="133"/>
      <c r="X52" s="129"/>
    </row>
    <row r="53" spans="1:37">
      <c r="D53" s="167" t="s">
        <v>191</v>
      </c>
      <c r="E53" s="128"/>
      <c r="F53" s="129"/>
      <c r="G53" s="130"/>
      <c r="H53" s="130"/>
      <c r="I53" s="130"/>
      <c r="J53" s="130"/>
      <c r="K53" s="131"/>
      <c r="L53" s="131"/>
      <c r="M53" s="128"/>
      <c r="N53" s="128"/>
      <c r="O53" s="129"/>
      <c r="P53" s="129"/>
      <c r="Q53" s="128"/>
      <c r="R53" s="128"/>
      <c r="S53" s="128"/>
      <c r="T53" s="132"/>
      <c r="U53" s="132"/>
      <c r="V53" s="132" t="s">
        <v>0</v>
      </c>
      <c r="W53" s="133"/>
      <c r="X53" s="129"/>
    </row>
    <row r="54" spans="1:37">
      <c r="D54" s="167" t="s">
        <v>192</v>
      </c>
      <c r="E54" s="128"/>
      <c r="F54" s="129"/>
      <c r="G54" s="130"/>
      <c r="H54" s="130"/>
      <c r="I54" s="130"/>
      <c r="J54" s="130"/>
      <c r="K54" s="131"/>
      <c r="L54" s="131"/>
      <c r="M54" s="128"/>
      <c r="N54" s="128"/>
      <c r="O54" s="129"/>
      <c r="P54" s="129"/>
      <c r="Q54" s="128"/>
      <c r="R54" s="128"/>
      <c r="S54" s="128"/>
      <c r="T54" s="132"/>
      <c r="U54" s="132"/>
      <c r="V54" s="132" t="s">
        <v>0</v>
      </c>
      <c r="W54" s="133"/>
      <c r="X54" s="129"/>
    </row>
    <row r="55" spans="1:37">
      <c r="D55" s="167" t="s">
        <v>193</v>
      </c>
      <c r="E55" s="128"/>
      <c r="F55" s="129"/>
      <c r="G55" s="130"/>
      <c r="H55" s="130"/>
      <c r="I55" s="130"/>
      <c r="J55" s="130"/>
      <c r="K55" s="131"/>
      <c r="L55" s="131"/>
      <c r="M55" s="128"/>
      <c r="N55" s="128"/>
      <c r="O55" s="129"/>
      <c r="P55" s="129"/>
      <c r="Q55" s="128"/>
      <c r="R55" s="128"/>
      <c r="S55" s="128"/>
      <c r="T55" s="132"/>
      <c r="U55" s="132"/>
      <c r="V55" s="132" t="s">
        <v>0</v>
      </c>
      <c r="W55" s="133"/>
      <c r="X55" s="129"/>
    </row>
    <row r="56" spans="1:37">
      <c r="D56" s="167" t="s">
        <v>194</v>
      </c>
      <c r="E56" s="128"/>
      <c r="F56" s="129"/>
      <c r="G56" s="130"/>
      <c r="H56" s="130"/>
      <c r="I56" s="130"/>
      <c r="J56" s="130"/>
      <c r="K56" s="131"/>
      <c r="L56" s="131"/>
      <c r="M56" s="128"/>
      <c r="N56" s="128"/>
      <c r="O56" s="129"/>
      <c r="P56" s="129"/>
      <c r="Q56" s="128"/>
      <c r="R56" s="128"/>
      <c r="S56" s="128"/>
      <c r="T56" s="132"/>
      <c r="U56" s="132"/>
      <c r="V56" s="132" t="s">
        <v>0</v>
      </c>
      <c r="W56" s="133"/>
      <c r="X56" s="129"/>
    </row>
    <row r="57" spans="1:37">
      <c r="D57" s="167" t="s">
        <v>195</v>
      </c>
      <c r="E57" s="128"/>
      <c r="F57" s="129"/>
      <c r="G57" s="130"/>
      <c r="H57" s="130"/>
      <c r="I57" s="130"/>
      <c r="J57" s="130"/>
      <c r="K57" s="131"/>
      <c r="L57" s="131"/>
      <c r="M57" s="128"/>
      <c r="N57" s="128"/>
      <c r="O57" s="129"/>
      <c r="P57" s="129"/>
      <c r="Q57" s="128"/>
      <c r="R57" s="128"/>
      <c r="S57" s="128"/>
      <c r="T57" s="132"/>
      <c r="U57" s="132"/>
      <c r="V57" s="132" t="s">
        <v>0</v>
      </c>
      <c r="W57" s="133"/>
      <c r="X57" s="129"/>
    </row>
    <row r="58" spans="1:37">
      <c r="D58" s="167" t="s">
        <v>196</v>
      </c>
      <c r="E58" s="128"/>
      <c r="F58" s="129"/>
      <c r="G58" s="130"/>
      <c r="H58" s="130"/>
      <c r="I58" s="130"/>
      <c r="J58" s="130"/>
      <c r="K58" s="131"/>
      <c r="L58" s="131"/>
      <c r="M58" s="128"/>
      <c r="N58" s="128"/>
      <c r="O58" s="129"/>
      <c r="P58" s="129"/>
      <c r="Q58" s="128"/>
      <c r="R58" s="128"/>
      <c r="S58" s="128"/>
      <c r="T58" s="132"/>
      <c r="U58" s="132"/>
      <c r="V58" s="132" t="s">
        <v>0</v>
      </c>
      <c r="W58" s="133"/>
      <c r="X58" s="129"/>
    </row>
    <row r="59" spans="1:37">
      <c r="D59" s="167" t="s">
        <v>197</v>
      </c>
      <c r="E59" s="128"/>
      <c r="F59" s="129"/>
      <c r="G59" s="130"/>
      <c r="H59" s="130"/>
      <c r="I59" s="130"/>
      <c r="J59" s="130"/>
      <c r="K59" s="131"/>
      <c r="L59" s="131"/>
      <c r="M59" s="128"/>
      <c r="N59" s="128"/>
      <c r="O59" s="129"/>
      <c r="P59" s="129"/>
      <c r="Q59" s="128"/>
      <c r="R59" s="128"/>
      <c r="S59" s="128"/>
      <c r="T59" s="132"/>
      <c r="U59" s="132"/>
      <c r="V59" s="132" t="s">
        <v>0</v>
      </c>
      <c r="W59" s="133"/>
      <c r="X59" s="129"/>
    </row>
    <row r="60" spans="1:37">
      <c r="D60" s="167" t="s">
        <v>198</v>
      </c>
      <c r="E60" s="128"/>
      <c r="F60" s="129"/>
      <c r="G60" s="130"/>
      <c r="H60" s="130"/>
      <c r="I60" s="130"/>
      <c r="J60" s="130"/>
      <c r="K60" s="131"/>
      <c r="L60" s="131"/>
      <c r="M60" s="128"/>
      <c r="N60" s="128"/>
      <c r="O60" s="129"/>
      <c r="P60" s="129"/>
      <c r="Q60" s="128"/>
      <c r="R60" s="128"/>
      <c r="S60" s="128"/>
      <c r="T60" s="132"/>
      <c r="U60" s="132"/>
      <c r="V60" s="132" t="s">
        <v>0</v>
      </c>
      <c r="W60" s="133"/>
      <c r="X60" s="129"/>
    </row>
    <row r="61" spans="1:37">
      <c r="D61" s="167" t="s">
        <v>199</v>
      </c>
      <c r="E61" s="128"/>
      <c r="F61" s="129"/>
      <c r="G61" s="130"/>
      <c r="H61" s="130"/>
      <c r="I61" s="130"/>
      <c r="J61" s="130"/>
      <c r="K61" s="131"/>
      <c r="L61" s="131"/>
      <c r="M61" s="128"/>
      <c r="N61" s="128"/>
      <c r="O61" s="129"/>
      <c r="P61" s="129"/>
      <c r="Q61" s="128"/>
      <c r="R61" s="128"/>
      <c r="S61" s="128"/>
      <c r="T61" s="132"/>
      <c r="U61" s="132"/>
      <c r="V61" s="132" t="s">
        <v>0</v>
      </c>
      <c r="W61" s="133"/>
      <c r="X61" s="129"/>
    </row>
    <row r="62" spans="1:37">
      <c r="D62" s="167" t="s">
        <v>200</v>
      </c>
      <c r="E62" s="128"/>
      <c r="F62" s="129"/>
      <c r="G62" s="130"/>
      <c r="H62" s="130"/>
      <c r="I62" s="130"/>
      <c r="J62" s="130"/>
      <c r="K62" s="131"/>
      <c r="L62" s="131"/>
      <c r="M62" s="128"/>
      <c r="N62" s="128"/>
      <c r="O62" s="129"/>
      <c r="P62" s="129"/>
      <c r="Q62" s="128"/>
      <c r="R62" s="128"/>
      <c r="S62" s="128"/>
      <c r="T62" s="132"/>
      <c r="U62" s="132"/>
      <c r="V62" s="132" t="s">
        <v>0</v>
      </c>
      <c r="W62" s="133"/>
      <c r="X62" s="129"/>
    </row>
    <row r="63" spans="1:37">
      <c r="A63" s="79">
        <v>10</v>
      </c>
      <c r="B63" s="80" t="s">
        <v>125</v>
      </c>
      <c r="C63" s="81" t="s">
        <v>201</v>
      </c>
      <c r="D63" s="167" t="s">
        <v>202</v>
      </c>
      <c r="E63" s="82">
        <v>3.3</v>
      </c>
      <c r="F63" s="83" t="s">
        <v>152</v>
      </c>
      <c r="K63" s="85">
        <v>5.731E-2</v>
      </c>
      <c r="L63" s="85">
        <f>E63*K63</f>
        <v>0.18912299999999999</v>
      </c>
      <c r="N63" s="82">
        <f>E63*M63</f>
        <v>0</v>
      </c>
      <c r="O63" s="83">
        <v>20</v>
      </c>
      <c r="P63" s="83" t="s">
        <v>129</v>
      </c>
      <c r="V63" s="86" t="s">
        <v>95</v>
      </c>
      <c r="W63" s="87">
        <v>3.2930000000000001</v>
      </c>
      <c r="X63" s="81" t="s">
        <v>203</v>
      </c>
      <c r="Y63" s="81" t="s">
        <v>201</v>
      </c>
      <c r="Z63" s="83" t="s">
        <v>165</v>
      </c>
      <c r="AB63" s="83">
        <v>1</v>
      </c>
      <c r="AJ63" s="72" t="s">
        <v>132</v>
      </c>
      <c r="AK63" s="72" t="s">
        <v>133</v>
      </c>
    </row>
    <row r="64" spans="1:37">
      <c r="D64" s="167" t="s">
        <v>204</v>
      </c>
      <c r="E64" s="128"/>
      <c r="F64" s="129"/>
      <c r="G64" s="130"/>
      <c r="H64" s="130"/>
      <c r="I64" s="130"/>
      <c r="J64" s="130"/>
      <c r="K64" s="131"/>
      <c r="L64" s="131"/>
      <c r="M64" s="128"/>
      <c r="N64" s="128"/>
      <c r="O64" s="129"/>
      <c r="P64" s="129"/>
      <c r="Q64" s="128"/>
      <c r="R64" s="128"/>
      <c r="S64" s="128"/>
      <c r="T64" s="132"/>
      <c r="U64" s="132"/>
      <c r="V64" s="132" t="s">
        <v>0</v>
      </c>
      <c r="W64" s="133"/>
      <c r="X64" s="129"/>
    </row>
    <row r="65" spans="1:37">
      <c r="A65" s="79">
        <v>11</v>
      </c>
      <c r="B65" s="80" t="s">
        <v>161</v>
      </c>
      <c r="C65" s="81" t="s">
        <v>205</v>
      </c>
      <c r="D65" s="167" t="s">
        <v>206</v>
      </c>
      <c r="E65" s="82">
        <v>377.34300000000002</v>
      </c>
      <c r="F65" s="83" t="s">
        <v>152</v>
      </c>
      <c r="K65" s="85">
        <v>2.9999999999999997E-4</v>
      </c>
      <c r="L65" s="85">
        <f>E65*K65</f>
        <v>0.1132029</v>
      </c>
      <c r="N65" s="82">
        <f>E65*M65</f>
        <v>0</v>
      </c>
      <c r="O65" s="83">
        <v>20</v>
      </c>
      <c r="P65" s="83" t="s">
        <v>129</v>
      </c>
      <c r="V65" s="86" t="s">
        <v>95</v>
      </c>
      <c r="W65" s="87">
        <v>17.358000000000001</v>
      </c>
      <c r="X65" s="81" t="s">
        <v>207</v>
      </c>
      <c r="Y65" s="81" t="s">
        <v>205</v>
      </c>
      <c r="Z65" s="83" t="s">
        <v>165</v>
      </c>
      <c r="AB65" s="83">
        <v>1</v>
      </c>
      <c r="AJ65" s="72" t="s">
        <v>132</v>
      </c>
      <c r="AK65" s="72" t="s">
        <v>133</v>
      </c>
    </row>
    <row r="66" spans="1:37">
      <c r="A66" s="79">
        <v>12</v>
      </c>
      <c r="B66" s="80" t="s">
        <v>161</v>
      </c>
      <c r="C66" s="81" t="s">
        <v>208</v>
      </c>
      <c r="D66" s="167" t="s">
        <v>209</v>
      </c>
      <c r="E66" s="82">
        <v>377.34300000000002</v>
      </c>
      <c r="F66" s="83" t="s">
        <v>152</v>
      </c>
      <c r="K66" s="85">
        <v>4.0000000000000001E-3</v>
      </c>
      <c r="L66" s="85">
        <f>E66*K66</f>
        <v>1.5093720000000002</v>
      </c>
      <c r="N66" s="82">
        <f>E66*M66</f>
        <v>0</v>
      </c>
      <c r="O66" s="83">
        <v>20</v>
      </c>
      <c r="P66" s="83" t="s">
        <v>129</v>
      </c>
      <c r="V66" s="86" t="s">
        <v>95</v>
      </c>
      <c r="W66" s="87">
        <v>75.468999999999994</v>
      </c>
      <c r="X66" s="81" t="s">
        <v>210</v>
      </c>
      <c r="Y66" s="81" t="s">
        <v>208</v>
      </c>
      <c r="Z66" s="83" t="s">
        <v>165</v>
      </c>
      <c r="AB66" s="83">
        <v>1</v>
      </c>
      <c r="AJ66" s="72" t="s">
        <v>132</v>
      </c>
      <c r="AK66" s="72" t="s">
        <v>133</v>
      </c>
    </row>
    <row r="67" spans="1:37">
      <c r="D67" s="167" t="s">
        <v>180</v>
      </c>
      <c r="E67" s="128"/>
      <c r="F67" s="129"/>
      <c r="G67" s="130"/>
      <c r="H67" s="130"/>
      <c r="I67" s="130"/>
      <c r="J67" s="130"/>
      <c r="K67" s="131"/>
      <c r="L67" s="131"/>
      <c r="M67" s="128"/>
      <c r="N67" s="128"/>
      <c r="O67" s="129"/>
      <c r="P67" s="129"/>
      <c r="Q67" s="128"/>
      <c r="R67" s="128"/>
      <c r="S67" s="128"/>
      <c r="T67" s="132"/>
      <c r="U67" s="132"/>
      <c r="V67" s="132" t="s">
        <v>0</v>
      </c>
      <c r="W67" s="133"/>
      <c r="X67" s="129"/>
    </row>
    <row r="68" spans="1:37">
      <c r="D68" s="167" t="s">
        <v>181</v>
      </c>
      <c r="E68" s="128"/>
      <c r="F68" s="129"/>
      <c r="G68" s="130"/>
      <c r="H68" s="130"/>
      <c r="I68" s="130"/>
      <c r="J68" s="130"/>
      <c r="K68" s="131"/>
      <c r="L68" s="131"/>
      <c r="M68" s="128"/>
      <c r="N68" s="128"/>
      <c r="O68" s="129"/>
      <c r="P68" s="129"/>
      <c r="Q68" s="128"/>
      <c r="R68" s="128"/>
      <c r="S68" s="128"/>
      <c r="T68" s="132"/>
      <c r="U68" s="132"/>
      <c r="V68" s="132" t="s">
        <v>0</v>
      </c>
      <c r="W68" s="133"/>
      <c r="X68" s="129"/>
    </row>
    <row r="69" spans="1:37">
      <c r="D69" s="167" t="s">
        <v>182</v>
      </c>
      <c r="E69" s="128"/>
      <c r="F69" s="129"/>
      <c r="G69" s="130"/>
      <c r="H69" s="130"/>
      <c r="I69" s="130"/>
      <c r="J69" s="130"/>
      <c r="K69" s="131"/>
      <c r="L69" s="131"/>
      <c r="M69" s="128"/>
      <c r="N69" s="128"/>
      <c r="O69" s="129"/>
      <c r="P69" s="129"/>
      <c r="Q69" s="128"/>
      <c r="R69" s="128"/>
      <c r="S69" s="128"/>
      <c r="T69" s="132"/>
      <c r="U69" s="132"/>
      <c r="V69" s="132" t="s">
        <v>0</v>
      </c>
      <c r="W69" s="133"/>
      <c r="X69" s="129"/>
    </row>
    <row r="70" spans="1:37">
      <c r="D70" s="167" t="s">
        <v>183</v>
      </c>
      <c r="E70" s="128"/>
      <c r="F70" s="129"/>
      <c r="G70" s="130"/>
      <c r="H70" s="130"/>
      <c r="I70" s="130"/>
      <c r="J70" s="130"/>
      <c r="K70" s="131"/>
      <c r="L70" s="131"/>
      <c r="M70" s="128"/>
      <c r="N70" s="128"/>
      <c r="O70" s="129"/>
      <c r="P70" s="129"/>
      <c r="Q70" s="128"/>
      <c r="R70" s="128"/>
      <c r="S70" s="128"/>
      <c r="T70" s="132"/>
      <c r="U70" s="132"/>
      <c r="V70" s="132" t="s">
        <v>0</v>
      </c>
      <c r="W70" s="133"/>
      <c r="X70" s="129"/>
    </row>
    <row r="71" spans="1:37">
      <c r="D71" s="167" t="s">
        <v>184</v>
      </c>
      <c r="E71" s="128"/>
      <c r="F71" s="129"/>
      <c r="G71" s="130"/>
      <c r="H71" s="130"/>
      <c r="I71" s="130"/>
      <c r="J71" s="130"/>
      <c r="K71" s="131"/>
      <c r="L71" s="131"/>
      <c r="M71" s="128"/>
      <c r="N71" s="128"/>
      <c r="O71" s="129"/>
      <c r="P71" s="129"/>
      <c r="Q71" s="128"/>
      <c r="R71" s="128"/>
      <c r="S71" s="128"/>
      <c r="T71" s="132"/>
      <c r="U71" s="132"/>
      <c r="V71" s="132" t="s">
        <v>0</v>
      </c>
      <c r="W71" s="133"/>
      <c r="X71" s="129"/>
    </row>
    <row r="72" spans="1:37">
      <c r="D72" s="167" t="s">
        <v>185</v>
      </c>
      <c r="E72" s="128"/>
      <c r="F72" s="129"/>
      <c r="G72" s="130"/>
      <c r="H72" s="130"/>
      <c r="I72" s="130"/>
      <c r="J72" s="130"/>
      <c r="K72" s="131"/>
      <c r="L72" s="131"/>
      <c r="M72" s="128"/>
      <c r="N72" s="128"/>
      <c r="O72" s="129"/>
      <c r="P72" s="129"/>
      <c r="Q72" s="128"/>
      <c r="R72" s="128"/>
      <c r="S72" s="128"/>
      <c r="T72" s="132"/>
      <c r="U72" s="132"/>
      <c r="V72" s="132" t="s">
        <v>0</v>
      </c>
      <c r="W72" s="133"/>
      <c r="X72" s="129"/>
    </row>
    <row r="73" spans="1:37">
      <c r="D73" s="167" t="s">
        <v>186</v>
      </c>
      <c r="E73" s="128"/>
      <c r="F73" s="129"/>
      <c r="G73" s="130"/>
      <c r="H73" s="130"/>
      <c r="I73" s="130"/>
      <c r="J73" s="130"/>
      <c r="K73" s="131"/>
      <c r="L73" s="131"/>
      <c r="M73" s="128"/>
      <c r="N73" s="128"/>
      <c r="O73" s="129"/>
      <c r="P73" s="129"/>
      <c r="Q73" s="128"/>
      <c r="R73" s="128"/>
      <c r="S73" s="128"/>
      <c r="T73" s="132"/>
      <c r="U73" s="132"/>
      <c r="V73" s="132" t="s">
        <v>0</v>
      </c>
      <c r="W73" s="133"/>
      <c r="X73" s="129"/>
    </row>
    <row r="74" spans="1:37">
      <c r="D74" s="167" t="s">
        <v>187</v>
      </c>
      <c r="E74" s="128"/>
      <c r="F74" s="129"/>
      <c r="G74" s="130"/>
      <c r="H74" s="130"/>
      <c r="I74" s="130"/>
      <c r="J74" s="130"/>
      <c r="K74" s="131"/>
      <c r="L74" s="131"/>
      <c r="M74" s="128"/>
      <c r="N74" s="128"/>
      <c r="O74" s="129"/>
      <c r="P74" s="129"/>
      <c r="Q74" s="128"/>
      <c r="R74" s="128"/>
      <c r="S74" s="128"/>
      <c r="T74" s="132"/>
      <c r="U74" s="132"/>
      <c r="V74" s="132" t="s">
        <v>0</v>
      </c>
      <c r="W74" s="133"/>
      <c r="X74" s="129"/>
    </row>
    <row r="75" spans="1:37">
      <c r="D75" s="167" t="s">
        <v>188</v>
      </c>
      <c r="E75" s="128"/>
      <c r="F75" s="129"/>
      <c r="G75" s="130"/>
      <c r="H75" s="130"/>
      <c r="I75" s="130"/>
      <c r="J75" s="130"/>
      <c r="K75" s="131"/>
      <c r="L75" s="131"/>
      <c r="M75" s="128"/>
      <c r="N75" s="128"/>
      <c r="O75" s="129"/>
      <c r="P75" s="129"/>
      <c r="Q75" s="128"/>
      <c r="R75" s="128"/>
      <c r="S75" s="128"/>
      <c r="T75" s="132"/>
      <c r="U75" s="132"/>
      <c r="V75" s="132" t="s">
        <v>0</v>
      </c>
      <c r="W75" s="133"/>
      <c r="X75" s="129"/>
    </row>
    <row r="76" spans="1:37">
      <c r="D76" s="167" t="s">
        <v>189</v>
      </c>
      <c r="E76" s="128"/>
      <c r="F76" s="129"/>
      <c r="G76" s="130"/>
      <c r="H76" s="130"/>
      <c r="I76" s="130"/>
      <c r="J76" s="130"/>
      <c r="K76" s="131"/>
      <c r="L76" s="131"/>
      <c r="M76" s="128"/>
      <c r="N76" s="128"/>
      <c r="O76" s="129"/>
      <c r="P76" s="129"/>
      <c r="Q76" s="128"/>
      <c r="R76" s="128"/>
      <c r="S76" s="128"/>
      <c r="T76" s="132"/>
      <c r="U76" s="132"/>
      <c r="V76" s="132" t="s">
        <v>0</v>
      </c>
      <c r="W76" s="133"/>
      <c r="X76" s="129"/>
    </row>
    <row r="77" spans="1:37">
      <c r="D77" s="167" t="s">
        <v>190</v>
      </c>
      <c r="E77" s="128"/>
      <c r="F77" s="129"/>
      <c r="G77" s="130"/>
      <c r="H77" s="130"/>
      <c r="I77" s="130"/>
      <c r="J77" s="130"/>
      <c r="K77" s="131"/>
      <c r="L77" s="131"/>
      <c r="M77" s="128"/>
      <c r="N77" s="128"/>
      <c r="O77" s="129"/>
      <c r="P77" s="129"/>
      <c r="Q77" s="128"/>
      <c r="R77" s="128"/>
      <c r="S77" s="128"/>
      <c r="T77" s="132"/>
      <c r="U77" s="132"/>
      <c r="V77" s="132" t="s">
        <v>0</v>
      </c>
      <c r="W77" s="133"/>
      <c r="X77" s="129"/>
    </row>
    <row r="78" spans="1:37">
      <c r="D78" s="167" t="s">
        <v>191</v>
      </c>
      <c r="E78" s="128"/>
      <c r="F78" s="129"/>
      <c r="G78" s="130"/>
      <c r="H78" s="130"/>
      <c r="I78" s="130"/>
      <c r="J78" s="130"/>
      <c r="K78" s="131"/>
      <c r="L78" s="131"/>
      <c r="M78" s="128"/>
      <c r="N78" s="128"/>
      <c r="O78" s="129"/>
      <c r="P78" s="129"/>
      <c r="Q78" s="128"/>
      <c r="R78" s="128"/>
      <c r="S78" s="128"/>
      <c r="T78" s="132"/>
      <c r="U78" s="132"/>
      <c r="V78" s="132" t="s">
        <v>0</v>
      </c>
      <c r="W78" s="133"/>
      <c r="X78" s="129"/>
    </row>
    <row r="79" spans="1:37">
      <c r="D79" s="167" t="s">
        <v>192</v>
      </c>
      <c r="E79" s="128"/>
      <c r="F79" s="129"/>
      <c r="G79" s="130"/>
      <c r="H79" s="130"/>
      <c r="I79" s="130"/>
      <c r="J79" s="130"/>
      <c r="K79" s="131"/>
      <c r="L79" s="131"/>
      <c r="M79" s="128"/>
      <c r="N79" s="128"/>
      <c r="O79" s="129"/>
      <c r="P79" s="129"/>
      <c r="Q79" s="128"/>
      <c r="R79" s="128"/>
      <c r="S79" s="128"/>
      <c r="T79" s="132"/>
      <c r="U79" s="132"/>
      <c r="V79" s="132" t="s">
        <v>0</v>
      </c>
      <c r="W79" s="133"/>
      <c r="X79" s="129"/>
    </row>
    <row r="80" spans="1:37">
      <c r="D80" s="167" t="s">
        <v>193</v>
      </c>
      <c r="E80" s="128"/>
      <c r="F80" s="129"/>
      <c r="G80" s="130"/>
      <c r="H80" s="130"/>
      <c r="I80" s="130"/>
      <c r="J80" s="130"/>
      <c r="K80" s="131"/>
      <c r="L80" s="131"/>
      <c r="M80" s="128"/>
      <c r="N80" s="128"/>
      <c r="O80" s="129"/>
      <c r="P80" s="129"/>
      <c r="Q80" s="128"/>
      <c r="R80" s="128"/>
      <c r="S80" s="128"/>
      <c r="T80" s="132"/>
      <c r="U80" s="132"/>
      <c r="V80" s="132" t="s">
        <v>0</v>
      </c>
      <c r="W80" s="133"/>
      <c r="X80" s="129"/>
    </row>
    <row r="81" spans="1:37">
      <c r="D81" s="167" t="s">
        <v>194</v>
      </c>
      <c r="E81" s="128"/>
      <c r="F81" s="129"/>
      <c r="G81" s="130"/>
      <c r="H81" s="130"/>
      <c r="I81" s="130"/>
      <c r="J81" s="130"/>
      <c r="K81" s="131"/>
      <c r="L81" s="131"/>
      <c r="M81" s="128"/>
      <c r="N81" s="128"/>
      <c r="O81" s="129"/>
      <c r="P81" s="129"/>
      <c r="Q81" s="128"/>
      <c r="R81" s="128"/>
      <c r="S81" s="128"/>
      <c r="T81" s="132"/>
      <c r="U81" s="132"/>
      <c r="V81" s="132" t="s">
        <v>0</v>
      </c>
      <c r="W81" s="133"/>
      <c r="X81" s="129"/>
    </row>
    <row r="82" spans="1:37">
      <c r="D82" s="167" t="s">
        <v>195</v>
      </c>
      <c r="E82" s="128"/>
      <c r="F82" s="129"/>
      <c r="G82" s="130"/>
      <c r="H82" s="130"/>
      <c r="I82" s="130"/>
      <c r="J82" s="130"/>
      <c r="K82" s="131"/>
      <c r="L82" s="131"/>
      <c r="M82" s="128"/>
      <c r="N82" s="128"/>
      <c r="O82" s="129"/>
      <c r="P82" s="129"/>
      <c r="Q82" s="128"/>
      <c r="R82" s="128"/>
      <c r="S82" s="128"/>
      <c r="T82" s="132"/>
      <c r="U82" s="132"/>
      <c r="V82" s="132" t="s">
        <v>0</v>
      </c>
      <c r="W82" s="133"/>
      <c r="X82" s="129"/>
    </row>
    <row r="83" spans="1:37">
      <c r="D83" s="167" t="s">
        <v>196</v>
      </c>
      <c r="E83" s="128"/>
      <c r="F83" s="129"/>
      <c r="G83" s="130"/>
      <c r="H83" s="130"/>
      <c r="I83" s="130"/>
      <c r="J83" s="130"/>
      <c r="K83" s="131"/>
      <c r="L83" s="131"/>
      <c r="M83" s="128"/>
      <c r="N83" s="128"/>
      <c r="O83" s="129"/>
      <c r="P83" s="129"/>
      <c r="Q83" s="128"/>
      <c r="R83" s="128"/>
      <c r="S83" s="128"/>
      <c r="T83" s="132"/>
      <c r="U83" s="132"/>
      <c r="V83" s="132" t="s">
        <v>0</v>
      </c>
      <c r="W83" s="133"/>
      <c r="X83" s="129"/>
    </row>
    <row r="84" spans="1:37">
      <c r="D84" s="167" t="s">
        <v>197</v>
      </c>
      <c r="E84" s="128"/>
      <c r="F84" s="129"/>
      <c r="G84" s="130"/>
      <c r="H84" s="130"/>
      <c r="I84" s="130"/>
      <c r="J84" s="130"/>
      <c r="K84" s="131"/>
      <c r="L84" s="131"/>
      <c r="M84" s="128"/>
      <c r="N84" s="128"/>
      <c r="O84" s="129"/>
      <c r="P84" s="129"/>
      <c r="Q84" s="128"/>
      <c r="R84" s="128"/>
      <c r="S84" s="128"/>
      <c r="T84" s="132"/>
      <c r="U84" s="132"/>
      <c r="V84" s="132" t="s">
        <v>0</v>
      </c>
      <c r="W84" s="133"/>
      <c r="X84" s="129"/>
    </row>
    <row r="85" spans="1:37">
      <c r="D85" s="167" t="s">
        <v>198</v>
      </c>
      <c r="E85" s="128"/>
      <c r="F85" s="129"/>
      <c r="G85" s="130"/>
      <c r="H85" s="130"/>
      <c r="I85" s="130"/>
      <c r="J85" s="130"/>
      <c r="K85" s="131"/>
      <c r="L85" s="131"/>
      <c r="M85" s="128"/>
      <c r="N85" s="128"/>
      <c r="O85" s="129"/>
      <c r="P85" s="129"/>
      <c r="Q85" s="128"/>
      <c r="R85" s="128"/>
      <c r="S85" s="128"/>
      <c r="T85" s="132"/>
      <c r="U85" s="132"/>
      <c r="V85" s="132" t="s">
        <v>0</v>
      </c>
      <c r="W85" s="133"/>
      <c r="X85" s="129"/>
    </row>
    <row r="86" spans="1:37">
      <c r="D86" s="167" t="s">
        <v>199</v>
      </c>
      <c r="E86" s="128"/>
      <c r="F86" s="129"/>
      <c r="G86" s="130"/>
      <c r="H86" s="130"/>
      <c r="I86" s="130"/>
      <c r="J86" s="130"/>
      <c r="K86" s="131"/>
      <c r="L86" s="131"/>
      <c r="M86" s="128"/>
      <c r="N86" s="128"/>
      <c r="O86" s="129"/>
      <c r="P86" s="129"/>
      <c r="Q86" s="128"/>
      <c r="R86" s="128"/>
      <c r="S86" s="128"/>
      <c r="T86" s="132"/>
      <c r="U86" s="132"/>
      <c r="V86" s="132" t="s">
        <v>0</v>
      </c>
      <c r="W86" s="133"/>
      <c r="X86" s="129"/>
    </row>
    <row r="87" spans="1:37">
      <c r="D87" s="167" t="s">
        <v>200</v>
      </c>
      <c r="E87" s="128"/>
      <c r="F87" s="129"/>
      <c r="G87" s="130"/>
      <c r="H87" s="130"/>
      <c r="I87" s="130"/>
      <c r="J87" s="130"/>
      <c r="K87" s="131"/>
      <c r="L87" s="131"/>
      <c r="M87" s="128"/>
      <c r="N87" s="128"/>
      <c r="O87" s="129"/>
      <c r="P87" s="129"/>
      <c r="Q87" s="128"/>
      <c r="R87" s="128"/>
      <c r="S87" s="128"/>
      <c r="T87" s="132"/>
      <c r="U87" s="132"/>
      <c r="V87" s="132" t="s">
        <v>0</v>
      </c>
      <c r="W87" s="133"/>
      <c r="X87" s="129"/>
    </row>
    <row r="88" spans="1:37">
      <c r="A88" s="79">
        <v>13</v>
      </c>
      <c r="B88" s="80" t="s">
        <v>161</v>
      </c>
      <c r="C88" s="81" t="s">
        <v>211</v>
      </c>
      <c r="D88" s="167" t="s">
        <v>212</v>
      </c>
      <c r="E88" s="82">
        <v>32.475999999999999</v>
      </c>
      <c r="F88" s="83" t="s">
        <v>152</v>
      </c>
      <c r="K88" s="85">
        <v>2.0600000000000002E-3</v>
      </c>
      <c r="L88" s="85">
        <f>E88*K88</f>
        <v>6.6900559999999998E-2</v>
      </c>
      <c r="N88" s="82">
        <f>E88*M88</f>
        <v>0</v>
      </c>
      <c r="O88" s="83">
        <v>20</v>
      </c>
      <c r="P88" s="83" t="s">
        <v>129</v>
      </c>
      <c r="V88" s="86" t="s">
        <v>95</v>
      </c>
      <c r="W88" s="87">
        <v>2.923</v>
      </c>
      <c r="X88" s="81" t="s">
        <v>213</v>
      </c>
      <c r="Y88" s="81" t="s">
        <v>211</v>
      </c>
      <c r="Z88" s="83" t="s">
        <v>165</v>
      </c>
      <c r="AB88" s="83">
        <v>7</v>
      </c>
      <c r="AJ88" s="72" t="s">
        <v>132</v>
      </c>
      <c r="AK88" s="72" t="s">
        <v>133</v>
      </c>
    </row>
    <row r="89" spans="1:37">
      <c r="D89" s="167" t="s">
        <v>166</v>
      </c>
      <c r="E89" s="128"/>
      <c r="F89" s="129"/>
      <c r="G89" s="130"/>
      <c r="H89" s="130"/>
      <c r="I89" s="130"/>
      <c r="J89" s="130"/>
      <c r="K89" s="131"/>
      <c r="L89" s="131"/>
      <c r="M89" s="128"/>
      <c r="N89" s="128"/>
      <c r="O89" s="129"/>
      <c r="P89" s="129"/>
      <c r="Q89" s="128"/>
      <c r="R89" s="128"/>
      <c r="S89" s="128"/>
      <c r="T89" s="132"/>
      <c r="U89" s="132"/>
      <c r="V89" s="132" t="s">
        <v>0</v>
      </c>
      <c r="W89" s="133"/>
      <c r="X89" s="129"/>
    </row>
    <row r="90" spans="1:37">
      <c r="D90" s="167" t="s">
        <v>167</v>
      </c>
      <c r="E90" s="128"/>
      <c r="F90" s="129"/>
      <c r="G90" s="130"/>
      <c r="H90" s="130"/>
      <c r="I90" s="130"/>
      <c r="J90" s="130"/>
      <c r="K90" s="131"/>
      <c r="L90" s="131"/>
      <c r="M90" s="128"/>
      <c r="N90" s="128"/>
      <c r="O90" s="129"/>
      <c r="P90" s="129"/>
      <c r="Q90" s="128"/>
      <c r="R90" s="128"/>
      <c r="S90" s="128"/>
      <c r="T90" s="132"/>
      <c r="U90" s="132"/>
      <c r="V90" s="132" t="s">
        <v>0</v>
      </c>
      <c r="W90" s="133"/>
      <c r="X90" s="129"/>
    </row>
    <row r="91" spans="1:37">
      <c r="D91" s="167" t="s">
        <v>168</v>
      </c>
      <c r="E91" s="128"/>
      <c r="F91" s="129"/>
      <c r="G91" s="130"/>
      <c r="H91" s="130"/>
      <c r="I91" s="130"/>
      <c r="J91" s="130"/>
      <c r="K91" s="131"/>
      <c r="L91" s="131"/>
      <c r="M91" s="128"/>
      <c r="N91" s="128"/>
      <c r="O91" s="129"/>
      <c r="P91" s="129"/>
      <c r="Q91" s="128"/>
      <c r="R91" s="128"/>
      <c r="S91" s="128"/>
      <c r="T91" s="132"/>
      <c r="U91" s="132"/>
      <c r="V91" s="132" t="s">
        <v>0</v>
      </c>
      <c r="W91" s="133"/>
      <c r="X91" s="129"/>
    </row>
    <row r="92" spans="1:37">
      <c r="D92" s="167" t="s">
        <v>169</v>
      </c>
      <c r="E92" s="128"/>
      <c r="F92" s="129"/>
      <c r="G92" s="130"/>
      <c r="H92" s="130"/>
      <c r="I92" s="130"/>
      <c r="J92" s="130"/>
      <c r="K92" s="131"/>
      <c r="L92" s="131"/>
      <c r="M92" s="128"/>
      <c r="N92" s="128"/>
      <c r="O92" s="129"/>
      <c r="P92" s="129"/>
      <c r="Q92" s="128"/>
      <c r="R92" s="128"/>
      <c r="S92" s="128"/>
      <c r="T92" s="132"/>
      <c r="U92" s="132"/>
      <c r="V92" s="132" t="s">
        <v>0</v>
      </c>
      <c r="W92" s="133"/>
      <c r="X92" s="129"/>
    </row>
    <row r="93" spans="1:37">
      <c r="D93" s="167" t="s">
        <v>170</v>
      </c>
      <c r="E93" s="128"/>
      <c r="F93" s="129"/>
      <c r="G93" s="130"/>
      <c r="H93" s="130"/>
      <c r="I93" s="130"/>
      <c r="J93" s="130"/>
      <c r="K93" s="131"/>
      <c r="L93" s="131"/>
      <c r="M93" s="128"/>
      <c r="N93" s="128"/>
      <c r="O93" s="129"/>
      <c r="P93" s="129"/>
      <c r="Q93" s="128"/>
      <c r="R93" s="128"/>
      <c r="S93" s="128"/>
      <c r="T93" s="132"/>
      <c r="U93" s="132"/>
      <c r="V93" s="132" t="s">
        <v>0</v>
      </c>
      <c r="W93" s="133"/>
      <c r="X93" s="129"/>
    </row>
    <row r="94" spans="1:37">
      <c r="D94" s="167" t="s">
        <v>171</v>
      </c>
      <c r="E94" s="128"/>
      <c r="F94" s="129"/>
      <c r="G94" s="130"/>
      <c r="H94" s="130"/>
      <c r="I94" s="130"/>
      <c r="J94" s="130"/>
      <c r="K94" s="131"/>
      <c r="L94" s="131"/>
      <c r="M94" s="128"/>
      <c r="N94" s="128"/>
      <c r="O94" s="129"/>
      <c r="P94" s="129"/>
      <c r="Q94" s="128"/>
      <c r="R94" s="128"/>
      <c r="S94" s="128"/>
      <c r="T94" s="132"/>
      <c r="U94" s="132"/>
      <c r="V94" s="132" t="s">
        <v>0</v>
      </c>
      <c r="W94" s="133"/>
      <c r="X94" s="129"/>
    </row>
    <row r="95" spans="1:37">
      <c r="D95" s="167" t="s">
        <v>172</v>
      </c>
      <c r="E95" s="128"/>
      <c r="F95" s="129"/>
      <c r="G95" s="130"/>
      <c r="H95" s="130"/>
      <c r="I95" s="130"/>
      <c r="J95" s="130"/>
      <c r="K95" s="131"/>
      <c r="L95" s="131"/>
      <c r="M95" s="128"/>
      <c r="N95" s="128"/>
      <c r="O95" s="129"/>
      <c r="P95" s="129"/>
      <c r="Q95" s="128"/>
      <c r="R95" s="128"/>
      <c r="S95" s="128"/>
      <c r="T95" s="132"/>
      <c r="U95" s="132"/>
      <c r="V95" s="132" t="s">
        <v>0</v>
      </c>
      <c r="W95" s="133"/>
      <c r="X95" s="129"/>
    </row>
    <row r="96" spans="1:37">
      <c r="A96" s="79">
        <v>14</v>
      </c>
      <c r="B96" s="80" t="s">
        <v>161</v>
      </c>
      <c r="C96" s="81" t="s">
        <v>214</v>
      </c>
      <c r="D96" s="167" t="s">
        <v>215</v>
      </c>
      <c r="E96" s="82">
        <v>20.32</v>
      </c>
      <c r="F96" s="83" t="s">
        <v>152</v>
      </c>
      <c r="K96" s="85">
        <v>2.0600000000000002E-3</v>
      </c>
      <c r="L96" s="85">
        <f>E96*K96</f>
        <v>4.1859200000000006E-2</v>
      </c>
      <c r="N96" s="82">
        <f>E96*M96</f>
        <v>0</v>
      </c>
      <c r="O96" s="83">
        <v>20</v>
      </c>
      <c r="P96" s="83" t="s">
        <v>129</v>
      </c>
      <c r="V96" s="86" t="s">
        <v>95</v>
      </c>
      <c r="W96" s="87">
        <v>1.829</v>
      </c>
      <c r="X96" s="81" t="s">
        <v>213</v>
      </c>
      <c r="Y96" s="81" t="s">
        <v>214</v>
      </c>
      <c r="Z96" s="83" t="s">
        <v>165</v>
      </c>
      <c r="AB96" s="83">
        <v>7</v>
      </c>
      <c r="AJ96" s="72" t="s">
        <v>132</v>
      </c>
      <c r="AK96" s="72" t="s">
        <v>133</v>
      </c>
    </row>
    <row r="97" spans="1:37">
      <c r="A97" s="79">
        <v>15</v>
      </c>
      <c r="B97" s="80" t="s">
        <v>161</v>
      </c>
      <c r="C97" s="81" t="s">
        <v>216</v>
      </c>
      <c r="D97" s="167" t="s">
        <v>217</v>
      </c>
      <c r="E97" s="82">
        <v>128</v>
      </c>
      <c r="F97" s="83" t="s">
        <v>218</v>
      </c>
      <c r="K97" s="85">
        <v>1E-3</v>
      </c>
      <c r="L97" s="85">
        <f>E97*K97</f>
        <v>0.128</v>
      </c>
      <c r="N97" s="82">
        <f>E97*M97</f>
        <v>0</v>
      </c>
      <c r="O97" s="83">
        <v>20</v>
      </c>
      <c r="P97" s="83" t="s">
        <v>129</v>
      </c>
      <c r="V97" s="86" t="s">
        <v>95</v>
      </c>
      <c r="W97" s="87">
        <v>11.52</v>
      </c>
      <c r="X97" s="81" t="s">
        <v>213</v>
      </c>
      <c r="Y97" s="81" t="s">
        <v>216</v>
      </c>
      <c r="Z97" s="83" t="s">
        <v>165</v>
      </c>
      <c r="AB97" s="83">
        <v>7</v>
      </c>
      <c r="AJ97" s="72" t="s">
        <v>132</v>
      </c>
      <c r="AK97" s="72" t="s">
        <v>133</v>
      </c>
    </row>
    <row r="98" spans="1:37">
      <c r="D98" s="167" t="s">
        <v>219</v>
      </c>
      <c r="E98" s="128"/>
      <c r="F98" s="129"/>
      <c r="G98" s="130"/>
      <c r="H98" s="130"/>
      <c r="I98" s="130"/>
      <c r="J98" s="130"/>
      <c r="K98" s="131"/>
      <c r="L98" s="131"/>
      <c r="M98" s="128"/>
      <c r="N98" s="128"/>
      <c r="O98" s="129"/>
      <c r="P98" s="129"/>
      <c r="Q98" s="128"/>
      <c r="R98" s="128"/>
      <c r="S98" s="128"/>
      <c r="T98" s="132"/>
      <c r="U98" s="132"/>
      <c r="V98" s="132" t="s">
        <v>0</v>
      </c>
      <c r="W98" s="133"/>
      <c r="X98" s="129"/>
    </row>
    <row r="99" spans="1:37">
      <c r="D99" s="167" t="s">
        <v>220</v>
      </c>
      <c r="E99" s="128"/>
      <c r="F99" s="129"/>
      <c r="G99" s="130"/>
      <c r="H99" s="130"/>
      <c r="I99" s="130"/>
      <c r="J99" s="130"/>
      <c r="K99" s="131"/>
      <c r="L99" s="131"/>
      <c r="M99" s="128"/>
      <c r="N99" s="128"/>
      <c r="O99" s="129"/>
      <c r="P99" s="129"/>
      <c r="Q99" s="128"/>
      <c r="R99" s="128"/>
      <c r="S99" s="128"/>
      <c r="T99" s="132"/>
      <c r="U99" s="132"/>
      <c r="V99" s="132" t="s">
        <v>0</v>
      </c>
      <c r="W99" s="133"/>
      <c r="X99" s="129"/>
    </row>
    <row r="100" spans="1:37">
      <c r="A100" s="79">
        <v>16</v>
      </c>
      <c r="B100" s="80" t="s">
        <v>161</v>
      </c>
      <c r="C100" s="81" t="s">
        <v>221</v>
      </c>
      <c r="D100" s="167" t="s">
        <v>222</v>
      </c>
      <c r="E100" s="82">
        <v>268.39999999999998</v>
      </c>
      <c r="F100" s="83" t="s">
        <v>152</v>
      </c>
      <c r="K100" s="85">
        <v>8.1600000000000006E-3</v>
      </c>
      <c r="L100" s="85">
        <f>E100*K100</f>
        <v>2.1901440000000001</v>
      </c>
      <c r="N100" s="82">
        <f>E100*M100</f>
        <v>0</v>
      </c>
      <c r="O100" s="83">
        <v>20</v>
      </c>
      <c r="P100" s="83" t="s">
        <v>129</v>
      </c>
      <c r="V100" s="86" t="s">
        <v>95</v>
      </c>
      <c r="W100" s="87">
        <v>53.68</v>
      </c>
      <c r="X100" s="81" t="s">
        <v>223</v>
      </c>
      <c r="Y100" s="81" t="s">
        <v>221</v>
      </c>
      <c r="Z100" s="83" t="s">
        <v>146</v>
      </c>
      <c r="AB100" s="83">
        <v>1</v>
      </c>
      <c r="AJ100" s="72" t="s">
        <v>132</v>
      </c>
      <c r="AK100" s="72" t="s">
        <v>133</v>
      </c>
    </row>
    <row r="101" spans="1:37">
      <c r="D101" s="167" t="s">
        <v>224</v>
      </c>
      <c r="E101" s="128"/>
      <c r="F101" s="129"/>
      <c r="G101" s="130"/>
      <c r="H101" s="130"/>
      <c r="I101" s="130"/>
      <c r="J101" s="130"/>
      <c r="K101" s="131"/>
      <c r="L101" s="131"/>
      <c r="M101" s="128"/>
      <c r="N101" s="128"/>
      <c r="O101" s="129"/>
      <c r="P101" s="129"/>
      <c r="Q101" s="128"/>
      <c r="R101" s="128"/>
      <c r="S101" s="128"/>
      <c r="T101" s="132"/>
      <c r="U101" s="132"/>
      <c r="V101" s="132" t="s">
        <v>0</v>
      </c>
      <c r="W101" s="133"/>
      <c r="X101" s="129"/>
    </row>
    <row r="102" spans="1:37">
      <c r="D102" s="168" t="s">
        <v>225</v>
      </c>
      <c r="E102" s="135">
        <f>J102</f>
        <v>0</v>
      </c>
      <c r="H102" s="135"/>
      <c r="I102" s="135"/>
      <c r="J102" s="135"/>
      <c r="L102" s="136">
        <f>SUM(L30:L101)</f>
        <v>11.278567920000002</v>
      </c>
      <c r="N102" s="137">
        <f>SUM(N30:N101)</f>
        <v>0</v>
      </c>
      <c r="W102" s="87">
        <f>SUM(W30:W101)</f>
        <v>253.47000000000006</v>
      </c>
    </row>
    <row r="104" spans="1:37">
      <c r="B104" s="81" t="s">
        <v>226</v>
      </c>
    </row>
    <row r="105" spans="1:37">
      <c r="A105" s="79">
        <v>17</v>
      </c>
      <c r="B105" s="80" t="s">
        <v>227</v>
      </c>
      <c r="C105" s="81" t="s">
        <v>228</v>
      </c>
      <c r="D105" s="167" t="s">
        <v>229</v>
      </c>
      <c r="E105" s="82">
        <v>269.47000000000003</v>
      </c>
      <c r="F105" s="83" t="s">
        <v>152</v>
      </c>
      <c r="K105" s="85">
        <v>1.66E-3</v>
      </c>
      <c r="L105" s="85">
        <f>E105*K105</f>
        <v>0.44732020000000006</v>
      </c>
      <c r="N105" s="82">
        <f>E105*M105</f>
        <v>0</v>
      </c>
      <c r="O105" s="83">
        <v>20</v>
      </c>
      <c r="P105" s="83" t="s">
        <v>129</v>
      </c>
      <c r="V105" s="86" t="s">
        <v>95</v>
      </c>
      <c r="W105" s="87">
        <v>49.851999999999997</v>
      </c>
      <c r="X105" s="81" t="s">
        <v>230</v>
      </c>
      <c r="Y105" s="81" t="s">
        <v>228</v>
      </c>
      <c r="Z105" s="83" t="s">
        <v>231</v>
      </c>
      <c r="AB105" s="83">
        <v>1</v>
      </c>
      <c r="AJ105" s="72" t="s">
        <v>132</v>
      </c>
      <c r="AK105" s="72" t="s">
        <v>133</v>
      </c>
    </row>
    <row r="106" spans="1:37">
      <c r="A106" s="79">
        <v>18</v>
      </c>
      <c r="B106" s="80" t="s">
        <v>161</v>
      </c>
      <c r="C106" s="81" t="s">
        <v>232</v>
      </c>
      <c r="D106" s="167" t="s">
        <v>233</v>
      </c>
      <c r="E106" s="82">
        <v>1</v>
      </c>
      <c r="F106" s="83" t="s">
        <v>234</v>
      </c>
      <c r="K106" s="85">
        <v>1.3599999999999999E-2</v>
      </c>
      <c r="L106" s="85">
        <f>E106*K106</f>
        <v>1.3599999999999999E-2</v>
      </c>
      <c r="N106" s="82">
        <f>E106*M106</f>
        <v>0</v>
      </c>
      <c r="O106" s="83">
        <v>20</v>
      </c>
      <c r="P106" s="83" t="s">
        <v>129</v>
      </c>
      <c r="V106" s="86" t="s">
        <v>95</v>
      </c>
      <c r="W106" s="87">
        <v>0.2</v>
      </c>
      <c r="X106" s="81" t="s">
        <v>235</v>
      </c>
      <c r="Y106" s="81" t="s">
        <v>232</v>
      </c>
      <c r="Z106" s="83" t="s">
        <v>146</v>
      </c>
      <c r="AB106" s="83">
        <v>7</v>
      </c>
      <c r="AJ106" s="72" t="s">
        <v>132</v>
      </c>
      <c r="AK106" s="72" t="s">
        <v>133</v>
      </c>
    </row>
    <row r="107" spans="1:37">
      <c r="A107" s="79">
        <v>19</v>
      </c>
      <c r="B107" s="80" t="s">
        <v>236</v>
      </c>
      <c r="C107" s="81" t="s">
        <v>237</v>
      </c>
      <c r="D107" s="167" t="s">
        <v>238</v>
      </c>
      <c r="E107" s="82">
        <v>39.42</v>
      </c>
      <c r="F107" s="83" t="s">
        <v>152</v>
      </c>
      <c r="K107" s="85">
        <v>6.8000000000000005E-4</v>
      </c>
      <c r="L107" s="85">
        <f>E107*K107</f>
        <v>2.6805600000000002E-2</v>
      </c>
      <c r="M107" s="82">
        <v>0.13100000000000001</v>
      </c>
      <c r="N107" s="82">
        <f>E107*M107</f>
        <v>5.1640200000000007</v>
      </c>
      <c r="O107" s="83">
        <v>20</v>
      </c>
      <c r="P107" s="83" t="s">
        <v>129</v>
      </c>
      <c r="V107" s="86" t="s">
        <v>95</v>
      </c>
      <c r="W107" s="87">
        <v>7.569</v>
      </c>
      <c r="X107" s="81" t="s">
        <v>239</v>
      </c>
      <c r="Y107" s="81" t="s">
        <v>237</v>
      </c>
      <c r="Z107" s="83" t="s">
        <v>240</v>
      </c>
      <c r="AB107" s="83">
        <v>1</v>
      </c>
      <c r="AJ107" s="72" t="s">
        <v>132</v>
      </c>
      <c r="AK107" s="72" t="s">
        <v>133</v>
      </c>
    </row>
    <row r="108" spans="1:37">
      <c r="D108" s="167" t="s">
        <v>241</v>
      </c>
      <c r="E108" s="128"/>
      <c r="F108" s="129"/>
      <c r="G108" s="130"/>
      <c r="H108" s="130"/>
      <c r="I108" s="130"/>
      <c r="J108" s="130"/>
      <c r="K108" s="131"/>
      <c r="L108" s="131"/>
      <c r="M108" s="128"/>
      <c r="N108" s="128"/>
      <c r="O108" s="129"/>
      <c r="P108" s="129"/>
      <c r="Q108" s="128"/>
      <c r="R108" s="128"/>
      <c r="S108" s="128"/>
      <c r="T108" s="132"/>
      <c r="U108" s="132"/>
      <c r="V108" s="132" t="s">
        <v>0</v>
      </c>
      <c r="W108" s="133"/>
      <c r="X108" s="129"/>
    </row>
    <row r="109" spans="1:37">
      <c r="A109" s="79">
        <v>20</v>
      </c>
      <c r="B109" s="80" t="s">
        <v>236</v>
      </c>
      <c r="C109" s="81" t="s">
        <v>242</v>
      </c>
      <c r="D109" s="167" t="s">
        <v>243</v>
      </c>
      <c r="E109" s="82">
        <v>3.07</v>
      </c>
      <c r="F109" s="83" t="s">
        <v>152</v>
      </c>
      <c r="L109" s="85">
        <f>E109*K109</f>
        <v>0</v>
      </c>
      <c r="M109" s="82">
        <v>5.5E-2</v>
      </c>
      <c r="N109" s="82">
        <f>E109*M109</f>
        <v>0.16885</v>
      </c>
      <c r="O109" s="83">
        <v>20</v>
      </c>
      <c r="P109" s="83" t="s">
        <v>129</v>
      </c>
      <c r="V109" s="86" t="s">
        <v>95</v>
      </c>
      <c r="W109" s="87">
        <v>1.0529999999999999</v>
      </c>
      <c r="X109" s="81" t="s">
        <v>244</v>
      </c>
      <c r="Y109" s="81" t="s">
        <v>242</v>
      </c>
      <c r="Z109" s="83" t="s">
        <v>240</v>
      </c>
      <c r="AB109" s="83">
        <v>1</v>
      </c>
      <c r="AJ109" s="72" t="s">
        <v>132</v>
      </c>
      <c r="AK109" s="72" t="s">
        <v>133</v>
      </c>
    </row>
    <row r="110" spans="1:37">
      <c r="D110" s="167" t="s">
        <v>245</v>
      </c>
      <c r="E110" s="128"/>
      <c r="F110" s="129"/>
      <c r="G110" s="130"/>
      <c r="H110" s="130"/>
      <c r="I110" s="130"/>
      <c r="J110" s="130"/>
      <c r="K110" s="131"/>
      <c r="L110" s="131"/>
      <c r="M110" s="128"/>
      <c r="N110" s="128"/>
      <c r="O110" s="129"/>
      <c r="P110" s="129"/>
      <c r="Q110" s="128"/>
      <c r="R110" s="128"/>
      <c r="S110" s="128"/>
      <c r="T110" s="132"/>
      <c r="U110" s="132"/>
      <c r="V110" s="132" t="s">
        <v>0</v>
      </c>
      <c r="W110" s="133"/>
      <c r="X110" s="129"/>
    </row>
    <row r="111" spans="1:37">
      <c r="D111" s="167" t="s">
        <v>246</v>
      </c>
      <c r="E111" s="128"/>
      <c r="F111" s="129"/>
      <c r="G111" s="130"/>
      <c r="H111" s="130"/>
      <c r="I111" s="130"/>
      <c r="J111" s="130"/>
      <c r="K111" s="131"/>
      <c r="L111" s="131"/>
      <c r="M111" s="128"/>
      <c r="N111" s="128"/>
      <c r="O111" s="129"/>
      <c r="P111" s="129"/>
      <c r="Q111" s="128"/>
      <c r="R111" s="128"/>
      <c r="S111" s="128"/>
      <c r="T111" s="132"/>
      <c r="U111" s="132"/>
      <c r="V111" s="132" t="s">
        <v>0</v>
      </c>
      <c r="W111" s="133"/>
      <c r="X111" s="129"/>
    </row>
    <row r="112" spans="1:37">
      <c r="A112" s="79">
        <v>21</v>
      </c>
      <c r="B112" s="80" t="s">
        <v>236</v>
      </c>
      <c r="C112" s="81" t="s">
        <v>247</v>
      </c>
      <c r="D112" s="167" t="s">
        <v>248</v>
      </c>
      <c r="E112" s="82">
        <v>0.42</v>
      </c>
      <c r="F112" s="83" t="s">
        <v>152</v>
      </c>
      <c r="K112" s="85">
        <v>3.4000000000000002E-4</v>
      </c>
      <c r="L112" s="85">
        <f>E112*K112</f>
        <v>1.428E-4</v>
      </c>
      <c r="M112" s="82">
        <v>0.27500000000000002</v>
      </c>
      <c r="N112" s="82">
        <f>E112*M112</f>
        <v>0.11550000000000001</v>
      </c>
      <c r="O112" s="83">
        <v>20</v>
      </c>
      <c r="P112" s="83" t="s">
        <v>129</v>
      </c>
      <c r="V112" s="86" t="s">
        <v>95</v>
      </c>
      <c r="W112" s="87">
        <v>0.35899999999999999</v>
      </c>
      <c r="X112" s="81" t="s">
        <v>249</v>
      </c>
      <c r="Y112" s="81" t="s">
        <v>247</v>
      </c>
      <c r="Z112" s="83" t="s">
        <v>240</v>
      </c>
      <c r="AB112" s="83">
        <v>1</v>
      </c>
      <c r="AJ112" s="72" t="s">
        <v>132</v>
      </c>
      <c r="AK112" s="72" t="s">
        <v>133</v>
      </c>
    </row>
    <row r="113" spans="1:37">
      <c r="D113" s="167" t="s">
        <v>250</v>
      </c>
      <c r="E113" s="128"/>
      <c r="F113" s="129"/>
      <c r="G113" s="130"/>
      <c r="H113" s="130"/>
      <c r="I113" s="130"/>
      <c r="J113" s="130"/>
      <c r="K113" s="131"/>
      <c r="L113" s="131"/>
      <c r="M113" s="128"/>
      <c r="N113" s="128"/>
      <c r="O113" s="129"/>
      <c r="P113" s="129"/>
      <c r="Q113" s="128"/>
      <c r="R113" s="128"/>
      <c r="S113" s="128"/>
      <c r="T113" s="132"/>
      <c r="U113" s="132"/>
      <c r="V113" s="132" t="s">
        <v>0</v>
      </c>
      <c r="W113" s="133"/>
      <c r="X113" s="129"/>
    </row>
    <row r="114" spans="1:37">
      <c r="A114" s="79">
        <v>22</v>
      </c>
      <c r="B114" s="80" t="s">
        <v>236</v>
      </c>
      <c r="C114" s="81" t="s">
        <v>251</v>
      </c>
      <c r="D114" s="167" t="s">
        <v>252</v>
      </c>
      <c r="E114" s="82">
        <v>1.25</v>
      </c>
      <c r="F114" s="83" t="s">
        <v>152</v>
      </c>
      <c r="K114" s="85">
        <v>3.4000000000000002E-4</v>
      </c>
      <c r="L114" s="85">
        <f>E114*K114</f>
        <v>4.2500000000000003E-4</v>
      </c>
      <c r="M114" s="82">
        <v>0.54500000000000004</v>
      </c>
      <c r="N114" s="82">
        <f>E114*M114</f>
        <v>0.68125000000000002</v>
      </c>
      <c r="O114" s="83">
        <v>20</v>
      </c>
      <c r="P114" s="83" t="s">
        <v>129</v>
      </c>
      <c r="V114" s="86" t="s">
        <v>95</v>
      </c>
      <c r="W114" s="87">
        <v>1.544</v>
      </c>
      <c r="X114" s="81" t="s">
        <v>253</v>
      </c>
      <c r="Y114" s="81" t="s">
        <v>251</v>
      </c>
      <c r="Z114" s="83" t="s">
        <v>240</v>
      </c>
      <c r="AB114" s="83">
        <v>1</v>
      </c>
      <c r="AJ114" s="72" t="s">
        <v>132</v>
      </c>
      <c r="AK114" s="72" t="s">
        <v>133</v>
      </c>
    </row>
    <row r="115" spans="1:37">
      <c r="D115" s="167" t="s">
        <v>254</v>
      </c>
      <c r="E115" s="128"/>
      <c r="F115" s="129"/>
      <c r="G115" s="130"/>
      <c r="H115" s="130"/>
      <c r="I115" s="130"/>
      <c r="J115" s="130"/>
      <c r="K115" s="131"/>
      <c r="L115" s="131"/>
      <c r="M115" s="128"/>
      <c r="N115" s="128"/>
      <c r="O115" s="129"/>
      <c r="P115" s="129"/>
      <c r="Q115" s="128"/>
      <c r="R115" s="128"/>
      <c r="S115" s="128"/>
      <c r="T115" s="132"/>
      <c r="U115" s="132"/>
      <c r="V115" s="132" t="s">
        <v>0</v>
      </c>
      <c r="W115" s="133"/>
      <c r="X115" s="129"/>
    </row>
    <row r="116" spans="1:37">
      <c r="A116" s="79">
        <v>23</v>
      </c>
      <c r="B116" s="80" t="s">
        <v>236</v>
      </c>
      <c r="C116" s="81" t="s">
        <v>255</v>
      </c>
      <c r="D116" s="167" t="s">
        <v>256</v>
      </c>
      <c r="E116" s="82">
        <v>6</v>
      </c>
      <c r="F116" s="83" t="s">
        <v>137</v>
      </c>
      <c r="L116" s="85">
        <f>E116*K116</f>
        <v>0</v>
      </c>
      <c r="N116" s="82">
        <f>E116*M116</f>
        <v>0</v>
      </c>
      <c r="O116" s="83">
        <v>20</v>
      </c>
      <c r="P116" s="83" t="s">
        <v>129</v>
      </c>
      <c r="V116" s="86" t="s">
        <v>95</v>
      </c>
      <c r="W116" s="87">
        <v>0.24</v>
      </c>
      <c r="X116" s="81" t="s">
        <v>257</v>
      </c>
      <c r="Y116" s="81" t="s">
        <v>255</v>
      </c>
      <c r="Z116" s="83" t="s">
        <v>240</v>
      </c>
      <c r="AB116" s="83">
        <v>1</v>
      </c>
      <c r="AJ116" s="72" t="s">
        <v>132</v>
      </c>
      <c r="AK116" s="72" t="s">
        <v>133</v>
      </c>
    </row>
    <row r="117" spans="1:37">
      <c r="D117" s="167" t="s">
        <v>258</v>
      </c>
      <c r="E117" s="128"/>
      <c r="F117" s="129"/>
      <c r="G117" s="130"/>
      <c r="H117" s="130"/>
      <c r="I117" s="130"/>
      <c r="J117" s="130"/>
      <c r="K117" s="131"/>
      <c r="L117" s="131"/>
      <c r="M117" s="128"/>
      <c r="N117" s="128"/>
      <c r="O117" s="129"/>
      <c r="P117" s="129"/>
      <c r="Q117" s="128"/>
      <c r="R117" s="128"/>
      <c r="S117" s="128"/>
      <c r="T117" s="132"/>
      <c r="U117" s="132"/>
      <c r="V117" s="132" t="s">
        <v>0</v>
      </c>
      <c r="W117" s="133"/>
      <c r="X117" s="129"/>
    </row>
    <row r="118" spans="1:37">
      <c r="A118" s="79">
        <v>24</v>
      </c>
      <c r="B118" s="80" t="s">
        <v>236</v>
      </c>
      <c r="C118" s="81" t="s">
        <v>259</v>
      </c>
      <c r="D118" s="167" t="s">
        <v>260</v>
      </c>
      <c r="E118" s="82">
        <v>11.55</v>
      </c>
      <c r="F118" s="83" t="s">
        <v>152</v>
      </c>
      <c r="K118" s="85">
        <v>1.1999999999999999E-3</v>
      </c>
      <c r="L118" s="85">
        <f>E118*K118</f>
        <v>1.3859999999999999E-2</v>
      </c>
      <c r="M118" s="82">
        <v>8.7999999999999995E-2</v>
      </c>
      <c r="N118" s="82">
        <f>E118*M118</f>
        <v>1.0164</v>
      </c>
      <c r="O118" s="83">
        <v>20</v>
      </c>
      <c r="P118" s="83" t="s">
        <v>129</v>
      </c>
      <c r="V118" s="86" t="s">
        <v>95</v>
      </c>
      <c r="W118" s="87">
        <v>5.7750000000000004</v>
      </c>
      <c r="X118" s="81" t="s">
        <v>261</v>
      </c>
      <c r="Y118" s="81" t="s">
        <v>259</v>
      </c>
      <c r="Z118" s="83" t="s">
        <v>240</v>
      </c>
      <c r="AB118" s="83">
        <v>1</v>
      </c>
      <c r="AJ118" s="72" t="s">
        <v>132</v>
      </c>
      <c r="AK118" s="72" t="s">
        <v>133</v>
      </c>
    </row>
    <row r="119" spans="1:37">
      <c r="D119" s="167" t="s">
        <v>262</v>
      </c>
      <c r="E119" s="128"/>
      <c r="F119" s="129"/>
      <c r="G119" s="130"/>
      <c r="H119" s="130"/>
      <c r="I119" s="130"/>
      <c r="J119" s="130"/>
      <c r="K119" s="131"/>
      <c r="L119" s="131"/>
      <c r="M119" s="128"/>
      <c r="N119" s="128"/>
      <c r="O119" s="129"/>
      <c r="P119" s="129"/>
      <c r="Q119" s="128"/>
      <c r="R119" s="128"/>
      <c r="S119" s="128"/>
      <c r="T119" s="132"/>
      <c r="U119" s="132"/>
      <c r="V119" s="132" t="s">
        <v>0</v>
      </c>
      <c r="W119" s="133"/>
      <c r="X119" s="129"/>
    </row>
    <row r="120" spans="1:37">
      <c r="A120" s="79">
        <v>25</v>
      </c>
      <c r="B120" s="80" t="s">
        <v>236</v>
      </c>
      <c r="C120" s="81" t="s">
        <v>263</v>
      </c>
      <c r="D120" s="167" t="s">
        <v>264</v>
      </c>
      <c r="E120" s="82">
        <v>2</v>
      </c>
      <c r="F120" s="83" t="s">
        <v>152</v>
      </c>
      <c r="K120" s="85">
        <v>5.5000000000000003E-4</v>
      </c>
      <c r="L120" s="85">
        <f>E120*K120</f>
        <v>1.1000000000000001E-3</v>
      </c>
      <c r="M120" s="82">
        <v>0.27</v>
      </c>
      <c r="N120" s="82">
        <f>E120*M120</f>
        <v>0.54</v>
      </c>
      <c r="O120" s="83">
        <v>20</v>
      </c>
      <c r="P120" s="83" t="s">
        <v>129</v>
      </c>
      <c r="V120" s="86" t="s">
        <v>95</v>
      </c>
      <c r="W120" s="87">
        <v>1.0880000000000001</v>
      </c>
      <c r="X120" s="81" t="s">
        <v>265</v>
      </c>
      <c r="Y120" s="81" t="s">
        <v>263</v>
      </c>
      <c r="Z120" s="83" t="s">
        <v>240</v>
      </c>
      <c r="AB120" s="83">
        <v>1</v>
      </c>
      <c r="AJ120" s="72" t="s">
        <v>132</v>
      </c>
      <c r="AK120" s="72" t="s">
        <v>133</v>
      </c>
    </row>
    <row r="121" spans="1:37">
      <c r="D121" s="167" t="s">
        <v>266</v>
      </c>
      <c r="E121" s="128"/>
      <c r="F121" s="129"/>
      <c r="G121" s="130"/>
      <c r="H121" s="130"/>
      <c r="I121" s="130"/>
      <c r="J121" s="130"/>
      <c r="K121" s="131"/>
      <c r="L121" s="131"/>
      <c r="M121" s="128"/>
      <c r="N121" s="128"/>
      <c r="O121" s="129"/>
      <c r="P121" s="129"/>
      <c r="Q121" s="128"/>
      <c r="R121" s="128"/>
      <c r="S121" s="128"/>
      <c r="T121" s="132"/>
      <c r="U121" s="132"/>
      <c r="V121" s="132" t="s">
        <v>0</v>
      </c>
      <c r="W121" s="133"/>
      <c r="X121" s="129"/>
    </row>
    <row r="122" spans="1:37">
      <c r="A122" s="79">
        <v>26</v>
      </c>
      <c r="B122" s="80" t="s">
        <v>236</v>
      </c>
      <c r="C122" s="81" t="s">
        <v>267</v>
      </c>
      <c r="D122" s="167" t="s">
        <v>268</v>
      </c>
      <c r="E122" s="82">
        <v>7.516</v>
      </c>
      <c r="F122" s="83" t="s">
        <v>128</v>
      </c>
      <c r="K122" s="85">
        <v>1.8699999999999999E-3</v>
      </c>
      <c r="L122" s="85">
        <f>E122*K122</f>
        <v>1.405492E-2</v>
      </c>
      <c r="M122" s="82">
        <v>1.8</v>
      </c>
      <c r="N122" s="82">
        <f>E122*M122</f>
        <v>13.5288</v>
      </c>
      <c r="O122" s="83">
        <v>20</v>
      </c>
      <c r="P122" s="83" t="s">
        <v>129</v>
      </c>
      <c r="V122" s="86" t="s">
        <v>95</v>
      </c>
      <c r="W122" s="87">
        <v>34.881999999999998</v>
      </c>
      <c r="X122" s="81" t="s">
        <v>269</v>
      </c>
      <c r="Y122" s="81" t="s">
        <v>267</v>
      </c>
      <c r="Z122" s="83" t="s">
        <v>240</v>
      </c>
      <c r="AB122" s="83">
        <v>7</v>
      </c>
      <c r="AJ122" s="72" t="s">
        <v>132</v>
      </c>
      <c r="AK122" s="72" t="s">
        <v>133</v>
      </c>
    </row>
    <row r="123" spans="1:37">
      <c r="D123" s="167" t="s">
        <v>270</v>
      </c>
      <c r="E123" s="128"/>
      <c r="F123" s="129"/>
      <c r="G123" s="130"/>
      <c r="H123" s="130"/>
      <c r="I123" s="130"/>
      <c r="J123" s="130"/>
      <c r="K123" s="131"/>
      <c r="L123" s="131"/>
      <c r="M123" s="128"/>
      <c r="N123" s="128"/>
      <c r="O123" s="129"/>
      <c r="P123" s="129"/>
      <c r="Q123" s="128"/>
      <c r="R123" s="128"/>
      <c r="S123" s="128"/>
      <c r="T123" s="132"/>
      <c r="U123" s="132"/>
      <c r="V123" s="132" t="s">
        <v>0</v>
      </c>
      <c r="W123" s="133"/>
      <c r="X123" s="129"/>
    </row>
    <row r="124" spans="1:37">
      <c r="D124" s="167" t="s">
        <v>271</v>
      </c>
      <c r="E124" s="128"/>
      <c r="F124" s="129"/>
      <c r="G124" s="130"/>
      <c r="H124" s="130"/>
      <c r="I124" s="130"/>
      <c r="J124" s="130"/>
      <c r="K124" s="131"/>
      <c r="L124" s="131"/>
      <c r="M124" s="128"/>
      <c r="N124" s="128"/>
      <c r="O124" s="129"/>
      <c r="P124" s="129"/>
      <c r="Q124" s="128"/>
      <c r="R124" s="128"/>
      <c r="S124" s="128"/>
      <c r="T124" s="132"/>
      <c r="U124" s="132"/>
      <c r="V124" s="132" t="s">
        <v>0</v>
      </c>
      <c r="W124" s="133"/>
      <c r="X124" s="129"/>
    </row>
    <row r="125" spans="1:37">
      <c r="D125" s="167" t="s">
        <v>272</v>
      </c>
      <c r="E125" s="128"/>
      <c r="F125" s="129"/>
      <c r="G125" s="130"/>
      <c r="H125" s="130"/>
      <c r="I125" s="130"/>
      <c r="J125" s="130"/>
      <c r="K125" s="131"/>
      <c r="L125" s="131"/>
      <c r="M125" s="128"/>
      <c r="N125" s="128"/>
      <c r="O125" s="129"/>
      <c r="P125" s="129"/>
      <c r="Q125" s="128"/>
      <c r="R125" s="128"/>
      <c r="S125" s="128"/>
      <c r="T125" s="132"/>
      <c r="U125" s="132"/>
      <c r="V125" s="132" t="s">
        <v>0</v>
      </c>
      <c r="W125" s="133"/>
      <c r="X125" s="129"/>
    </row>
    <row r="126" spans="1:37">
      <c r="A126" s="79">
        <v>27</v>
      </c>
      <c r="B126" s="80" t="s">
        <v>236</v>
      </c>
      <c r="C126" s="81" t="s">
        <v>273</v>
      </c>
      <c r="D126" s="167" t="s">
        <v>274</v>
      </c>
      <c r="E126" s="82">
        <v>2025</v>
      </c>
      <c r="F126" s="83" t="s">
        <v>275</v>
      </c>
      <c r="L126" s="85">
        <f>E126*K126</f>
        <v>0</v>
      </c>
      <c r="N126" s="82">
        <f>E126*M126</f>
        <v>0</v>
      </c>
      <c r="O126" s="83">
        <v>20</v>
      </c>
      <c r="P126" s="83" t="s">
        <v>129</v>
      </c>
      <c r="V126" s="86" t="s">
        <v>95</v>
      </c>
      <c r="W126" s="87">
        <v>6.0750000000000002</v>
      </c>
      <c r="X126" s="81" t="s">
        <v>276</v>
      </c>
      <c r="Y126" s="81" t="s">
        <v>273</v>
      </c>
      <c r="Z126" s="83" t="s">
        <v>146</v>
      </c>
      <c r="AB126" s="83">
        <v>1</v>
      </c>
      <c r="AJ126" s="72" t="s">
        <v>132</v>
      </c>
      <c r="AK126" s="72" t="s">
        <v>133</v>
      </c>
    </row>
    <row r="127" spans="1:37">
      <c r="D127" s="167" t="s">
        <v>277</v>
      </c>
      <c r="E127" s="128"/>
      <c r="F127" s="129"/>
      <c r="G127" s="130"/>
      <c r="H127" s="130"/>
      <c r="I127" s="130"/>
      <c r="J127" s="130"/>
      <c r="K127" s="131"/>
      <c r="L127" s="131"/>
      <c r="M127" s="128"/>
      <c r="N127" s="128"/>
      <c r="O127" s="129"/>
      <c r="P127" s="129"/>
      <c r="Q127" s="128"/>
      <c r="R127" s="128"/>
      <c r="S127" s="128"/>
      <c r="T127" s="132"/>
      <c r="U127" s="132"/>
      <c r="V127" s="132" t="s">
        <v>0</v>
      </c>
      <c r="W127" s="133"/>
      <c r="X127" s="129"/>
    </row>
    <row r="128" spans="1:37">
      <c r="D128" s="167" t="s">
        <v>278</v>
      </c>
      <c r="E128" s="128"/>
      <c r="F128" s="129"/>
      <c r="G128" s="130"/>
      <c r="H128" s="130"/>
      <c r="I128" s="130"/>
      <c r="J128" s="130"/>
      <c r="K128" s="131"/>
      <c r="L128" s="131"/>
      <c r="M128" s="128"/>
      <c r="N128" s="128"/>
      <c r="O128" s="129"/>
      <c r="P128" s="129"/>
      <c r="Q128" s="128"/>
      <c r="R128" s="128"/>
      <c r="S128" s="128"/>
      <c r="T128" s="132"/>
      <c r="U128" s="132"/>
      <c r="V128" s="132" t="s">
        <v>0</v>
      </c>
      <c r="W128" s="133"/>
      <c r="X128" s="129"/>
    </row>
    <row r="129" spans="1:37">
      <c r="A129" s="79">
        <v>28</v>
      </c>
      <c r="B129" s="80" t="s">
        <v>236</v>
      </c>
      <c r="C129" s="81" t="s">
        <v>279</v>
      </c>
      <c r="D129" s="167" t="s">
        <v>280</v>
      </c>
      <c r="E129" s="82">
        <v>90</v>
      </c>
      <c r="F129" s="83" t="s">
        <v>275</v>
      </c>
      <c r="L129" s="85">
        <f>E129*K129</f>
        <v>0</v>
      </c>
      <c r="N129" s="82">
        <f>E129*M129</f>
        <v>0</v>
      </c>
      <c r="O129" s="83">
        <v>20</v>
      </c>
      <c r="P129" s="83" t="s">
        <v>129</v>
      </c>
      <c r="V129" s="86" t="s">
        <v>95</v>
      </c>
      <c r="W129" s="87">
        <v>0.45</v>
      </c>
      <c r="X129" s="81" t="s">
        <v>281</v>
      </c>
      <c r="Y129" s="81" t="s">
        <v>279</v>
      </c>
      <c r="Z129" s="83" t="s">
        <v>146</v>
      </c>
      <c r="AB129" s="83">
        <v>7</v>
      </c>
      <c r="AJ129" s="72" t="s">
        <v>132</v>
      </c>
      <c r="AK129" s="72" t="s">
        <v>133</v>
      </c>
    </row>
    <row r="130" spans="1:37">
      <c r="D130" s="167" t="s">
        <v>282</v>
      </c>
      <c r="E130" s="128"/>
      <c r="F130" s="129"/>
      <c r="G130" s="130"/>
      <c r="H130" s="130"/>
      <c r="I130" s="130"/>
      <c r="J130" s="130"/>
      <c r="K130" s="131"/>
      <c r="L130" s="131"/>
      <c r="M130" s="128"/>
      <c r="N130" s="128"/>
      <c r="O130" s="129"/>
      <c r="P130" s="129"/>
      <c r="Q130" s="128"/>
      <c r="R130" s="128"/>
      <c r="S130" s="128"/>
      <c r="T130" s="132"/>
      <c r="U130" s="132"/>
      <c r="V130" s="132" t="s">
        <v>0</v>
      </c>
      <c r="W130" s="133"/>
      <c r="X130" s="129"/>
    </row>
    <row r="131" spans="1:37">
      <c r="A131" s="79">
        <v>29</v>
      </c>
      <c r="B131" s="80" t="s">
        <v>236</v>
      </c>
      <c r="C131" s="81" t="s">
        <v>283</v>
      </c>
      <c r="D131" s="167" t="s">
        <v>284</v>
      </c>
      <c r="E131" s="82">
        <v>85</v>
      </c>
      <c r="F131" s="83" t="s">
        <v>275</v>
      </c>
      <c r="L131" s="85">
        <f>E131*K131</f>
        <v>0</v>
      </c>
      <c r="N131" s="82">
        <f>E131*M131</f>
        <v>0</v>
      </c>
      <c r="O131" s="83">
        <v>20</v>
      </c>
      <c r="P131" s="83" t="s">
        <v>129</v>
      </c>
      <c r="V131" s="86" t="s">
        <v>95</v>
      </c>
      <c r="W131" s="87">
        <v>0.42499999999999999</v>
      </c>
      <c r="X131" s="81" t="s">
        <v>281</v>
      </c>
      <c r="Y131" s="81" t="s">
        <v>283</v>
      </c>
      <c r="Z131" s="83" t="s">
        <v>146</v>
      </c>
      <c r="AB131" s="83">
        <v>7</v>
      </c>
      <c r="AJ131" s="72" t="s">
        <v>132</v>
      </c>
      <c r="AK131" s="72" t="s">
        <v>133</v>
      </c>
    </row>
    <row r="132" spans="1:37">
      <c r="D132" s="167" t="s">
        <v>285</v>
      </c>
      <c r="E132" s="128"/>
      <c r="F132" s="129"/>
      <c r="G132" s="130"/>
      <c r="H132" s="130"/>
      <c r="I132" s="130"/>
      <c r="J132" s="130"/>
      <c r="K132" s="131"/>
      <c r="L132" s="131"/>
      <c r="M132" s="128"/>
      <c r="N132" s="128"/>
      <c r="O132" s="129"/>
      <c r="P132" s="129"/>
      <c r="Q132" s="128"/>
      <c r="R132" s="128"/>
      <c r="S132" s="128"/>
      <c r="T132" s="132"/>
      <c r="U132" s="132"/>
      <c r="V132" s="132" t="s">
        <v>0</v>
      </c>
      <c r="W132" s="133"/>
      <c r="X132" s="129"/>
    </row>
    <row r="133" spans="1:37">
      <c r="A133" s="79">
        <v>30</v>
      </c>
      <c r="B133" s="80" t="s">
        <v>236</v>
      </c>
      <c r="C133" s="81" t="s">
        <v>286</v>
      </c>
      <c r="D133" s="167" t="s">
        <v>287</v>
      </c>
      <c r="E133" s="82">
        <v>1</v>
      </c>
      <c r="F133" s="83" t="s">
        <v>137</v>
      </c>
      <c r="K133" s="85">
        <v>1.42E-3</v>
      </c>
      <c r="L133" s="85">
        <f>E133*K133</f>
        <v>1.42E-3</v>
      </c>
      <c r="M133" s="82">
        <v>0.13</v>
      </c>
      <c r="N133" s="82">
        <f>E133*M133</f>
        <v>0.13</v>
      </c>
      <c r="O133" s="83">
        <v>20</v>
      </c>
      <c r="P133" s="83" t="s">
        <v>129</v>
      </c>
      <c r="V133" s="86" t="s">
        <v>95</v>
      </c>
      <c r="W133" s="87">
        <v>16.827000000000002</v>
      </c>
      <c r="X133" s="81" t="s">
        <v>288</v>
      </c>
      <c r="Y133" s="81" t="s">
        <v>286</v>
      </c>
      <c r="Z133" s="83" t="s">
        <v>240</v>
      </c>
      <c r="AB133" s="83">
        <v>7</v>
      </c>
      <c r="AJ133" s="72" t="s">
        <v>132</v>
      </c>
      <c r="AK133" s="72" t="s">
        <v>133</v>
      </c>
    </row>
    <row r="134" spans="1:37">
      <c r="A134" s="79">
        <v>31</v>
      </c>
      <c r="B134" s="80" t="s">
        <v>236</v>
      </c>
      <c r="C134" s="81" t="s">
        <v>289</v>
      </c>
      <c r="D134" s="167" t="s">
        <v>290</v>
      </c>
      <c r="E134" s="82">
        <v>1</v>
      </c>
      <c r="F134" s="83" t="s">
        <v>137</v>
      </c>
      <c r="K134" s="85">
        <v>5.0000000000000001E-4</v>
      </c>
      <c r="L134" s="85">
        <f>E134*K134</f>
        <v>5.0000000000000001E-4</v>
      </c>
      <c r="M134" s="82">
        <v>1.7999999999999999E-2</v>
      </c>
      <c r="N134" s="82">
        <f>E134*M134</f>
        <v>1.7999999999999999E-2</v>
      </c>
      <c r="O134" s="83">
        <v>20</v>
      </c>
      <c r="P134" s="83" t="s">
        <v>129</v>
      </c>
      <c r="V134" s="86" t="s">
        <v>95</v>
      </c>
      <c r="W134" s="87">
        <v>0.57799999999999996</v>
      </c>
      <c r="X134" s="81" t="s">
        <v>291</v>
      </c>
      <c r="Y134" s="81" t="s">
        <v>289</v>
      </c>
      <c r="Z134" s="83" t="s">
        <v>240</v>
      </c>
      <c r="AB134" s="83">
        <v>7</v>
      </c>
      <c r="AJ134" s="72" t="s">
        <v>132</v>
      </c>
      <c r="AK134" s="72" t="s">
        <v>133</v>
      </c>
    </row>
    <row r="135" spans="1:37">
      <c r="A135" s="79">
        <v>32</v>
      </c>
      <c r="B135" s="80" t="s">
        <v>236</v>
      </c>
      <c r="C135" s="81" t="s">
        <v>292</v>
      </c>
      <c r="D135" s="167" t="s">
        <v>293</v>
      </c>
      <c r="E135" s="82">
        <v>1</v>
      </c>
      <c r="F135" s="83" t="s">
        <v>137</v>
      </c>
      <c r="K135" s="85">
        <v>5.0000000000000001E-4</v>
      </c>
      <c r="L135" s="85">
        <f>E135*K135</f>
        <v>5.0000000000000001E-4</v>
      </c>
      <c r="M135" s="82">
        <v>1.7999999999999999E-2</v>
      </c>
      <c r="N135" s="82">
        <f>E135*M135</f>
        <v>1.7999999999999999E-2</v>
      </c>
      <c r="O135" s="83">
        <v>20</v>
      </c>
      <c r="P135" s="83" t="s">
        <v>129</v>
      </c>
      <c r="V135" s="86" t="s">
        <v>95</v>
      </c>
      <c r="W135" s="87">
        <v>0.57799999999999996</v>
      </c>
      <c r="X135" s="81" t="s">
        <v>291</v>
      </c>
      <c r="Y135" s="81" t="s">
        <v>292</v>
      </c>
      <c r="Z135" s="83" t="s">
        <v>240</v>
      </c>
      <c r="AB135" s="83">
        <v>7</v>
      </c>
      <c r="AJ135" s="72" t="s">
        <v>132</v>
      </c>
      <c r="AK135" s="72" t="s">
        <v>133</v>
      </c>
    </row>
    <row r="136" spans="1:37">
      <c r="A136" s="79">
        <v>33</v>
      </c>
      <c r="B136" s="80" t="s">
        <v>236</v>
      </c>
      <c r="C136" s="81" t="s">
        <v>294</v>
      </c>
      <c r="D136" s="167" t="s">
        <v>295</v>
      </c>
      <c r="E136" s="82">
        <v>1.25</v>
      </c>
      <c r="F136" s="83" t="s">
        <v>218</v>
      </c>
      <c r="L136" s="85">
        <f>E136*K136</f>
        <v>0</v>
      </c>
      <c r="M136" s="82">
        <v>4.2000000000000003E-2</v>
      </c>
      <c r="N136" s="82">
        <f>E136*M136</f>
        <v>5.2500000000000005E-2</v>
      </c>
      <c r="O136" s="83">
        <v>20</v>
      </c>
      <c r="P136" s="83" t="s">
        <v>129</v>
      </c>
      <c r="V136" s="86" t="s">
        <v>95</v>
      </c>
      <c r="W136" s="87">
        <v>1.234</v>
      </c>
      <c r="X136" s="81" t="s">
        <v>296</v>
      </c>
      <c r="Y136" s="81" t="s">
        <v>294</v>
      </c>
      <c r="Z136" s="83" t="s">
        <v>240</v>
      </c>
      <c r="AB136" s="83">
        <v>1</v>
      </c>
      <c r="AJ136" s="72" t="s">
        <v>132</v>
      </c>
      <c r="AK136" s="72" t="s">
        <v>133</v>
      </c>
    </row>
    <row r="137" spans="1:37">
      <c r="D137" s="167" t="s">
        <v>297</v>
      </c>
      <c r="E137" s="128"/>
      <c r="F137" s="129"/>
      <c r="G137" s="130"/>
      <c r="H137" s="130"/>
      <c r="I137" s="130"/>
      <c r="J137" s="130"/>
      <c r="K137" s="131"/>
      <c r="L137" s="131"/>
      <c r="M137" s="128"/>
      <c r="N137" s="128"/>
      <c r="O137" s="129"/>
      <c r="P137" s="129"/>
      <c r="Q137" s="128"/>
      <c r="R137" s="128"/>
      <c r="S137" s="128"/>
      <c r="T137" s="132"/>
      <c r="U137" s="132"/>
      <c r="V137" s="132" t="s">
        <v>0</v>
      </c>
      <c r="W137" s="133"/>
      <c r="X137" s="129"/>
    </row>
    <row r="138" spans="1:37">
      <c r="A138" s="79">
        <v>34</v>
      </c>
      <c r="B138" s="80" t="s">
        <v>236</v>
      </c>
      <c r="C138" s="81" t="s">
        <v>298</v>
      </c>
      <c r="D138" s="167" t="s">
        <v>299</v>
      </c>
      <c r="E138" s="82">
        <v>6.2</v>
      </c>
      <c r="F138" s="83" t="s">
        <v>218</v>
      </c>
      <c r="L138" s="85">
        <f>E138*K138</f>
        <v>0</v>
      </c>
      <c r="M138" s="82">
        <v>6.5000000000000002E-2</v>
      </c>
      <c r="N138" s="82">
        <f>E138*M138</f>
        <v>0.40300000000000002</v>
      </c>
      <c r="O138" s="83">
        <v>20</v>
      </c>
      <c r="P138" s="83" t="s">
        <v>129</v>
      </c>
      <c r="V138" s="86" t="s">
        <v>95</v>
      </c>
      <c r="W138" s="87">
        <v>7.9550000000000001</v>
      </c>
      <c r="X138" s="81" t="s">
        <v>300</v>
      </c>
      <c r="Y138" s="81" t="s">
        <v>298</v>
      </c>
      <c r="Z138" s="83" t="s">
        <v>240</v>
      </c>
      <c r="AB138" s="83">
        <v>1</v>
      </c>
      <c r="AJ138" s="72" t="s">
        <v>132</v>
      </c>
      <c r="AK138" s="72" t="s">
        <v>133</v>
      </c>
    </row>
    <row r="139" spans="1:37">
      <c r="D139" s="167" t="s">
        <v>301</v>
      </c>
      <c r="E139" s="128"/>
      <c r="F139" s="129"/>
      <c r="G139" s="130"/>
      <c r="H139" s="130"/>
      <c r="I139" s="130"/>
      <c r="J139" s="130"/>
      <c r="K139" s="131"/>
      <c r="L139" s="131"/>
      <c r="M139" s="128"/>
      <c r="N139" s="128"/>
      <c r="O139" s="129"/>
      <c r="P139" s="129"/>
      <c r="Q139" s="128"/>
      <c r="R139" s="128"/>
      <c r="S139" s="128"/>
      <c r="T139" s="132"/>
      <c r="U139" s="132"/>
      <c r="V139" s="132" t="s">
        <v>0</v>
      </c>
      <c r="W139" s="133"/>
      <c r="X139" s="129"/>
    </row>
    <row r="140" spans="1:37">
      <c r="A140" s="79">
        <v>35</v>
      </c>
      <c r="B140" s="80" t="s">
        <v>236</v>
      </c>
      <c r="C140" s="81" t="s">
        <v>302</v>
      </c>
      <c r="D140" s="167" t="s">
        <v>303</v>
      </c>
      <c r="E140" s="82">
        <v>377.34300000000002</v>
      </c>
      <c r="F140" s="83" t="s">
        <v>152</v>
      </c>
      <c r="L140" s="85">
        <f>E140*K140</f>
        <v>0</v>
      </c>
      <c r="M140" s="82">
        <v>0.01</v>
      </c>
      <c r="N140" s="82">
        <f>E140*M140</f>
        <v>3.7734300000000003</v>
      </c>
      <c r="O140" s="83">
        <v>20</v>
      </c>
      <c r="P140" s="83" t="s">
        <v>129</v>
      </c>
      <c r="V140" s="86" t="s">
        <v>95</v>
      </c>
      <c r="W140" s="87">
        <v>41.508000000000003</v>
      </c>
      <c r="X140" s="81" t="s">
        <v>304</v>
      </c>
      <c r="Y140" s="81" t="s">
        <v>302</v>
      </c>
      <c r="Z140" s="83" t="s">
        <v>240</v>
      </c>
      <c r="AB140" s="83">
        <v>1</v>
      </c>
      <c r="AJ140" s="72" t="s">
        <v>132</v>
      </c>
      <c r="AK140" s="72" t="s">
        <v>133</v>
      </c>
    </row>
    <row r="141" spans="1:37">
      <c r="D141" s="167" t="s">
        <v>180</v>
      </c>
      <c r="E141" s="128"/>
      <c r="F141" s="129"/>
      <c r="G141" s="130"/>
      <c r="H141" s="130"/>
      <c r="I141" s="130"/>
      <c r="J141" s="130"/>
      <c r="K141" s="131"/>
      <c r="L141" s="131"/>
      <c r="M141" s="128"/>
      <c r="N141" s="128"/>
      <c r="O141" s="129"/>
      <c r="P141" s="129"/>
      <c r="Q141" s="128"/>
      <c r="R141" s="128"/>
      <c r="S141" s="128"/>
      <c r="T141" s="132"/>
      <c r="U141" s="132"/>
      <c r="V141" s="132" t="s">
        <v>0</v>
      </c>
      <c r="W141" s="133"/>
      <c r="X141" s="129"/>
    </row>
    <row r="142" spans="1:37">
      <c r="D142" s="167" t="s">
        <v>181</v>
      </c>
      <c r="E142" s="128"/>
      <c r="F142" s="129"/>
      <c r="G142" s="130"/>
      <c r="H142" s="130"/>
      <c r="I142" s="130"/>
      <c r="J142" s="130"/>
      <c r="K142" s="131"/>
      <c r="L142" s="131"/>
      <c r="M142" s="128"/>
      <c r="N142" s="128"/>
      <c r="O142" s="129"/>
      <c r="P142" s="129"/>
      <c r="Q142" s="128"/>
      <c r="R142" s="128"/>
      <c r="S142" s="128"/>
      <c r="T142" s="132"/>
      <c r="U142" s="132"/>
      <c r="V142" s="132" t="s">
        <v>0</v>
      </c>
      <c r="W142" s="133"/>
      <c r="X142" s="129"/>
    </row>
    <row r="143" spans="1:37">
      <c r="D143" s="167" t="s">
        <v>182</v>
      </c>
      <c r="E143" s="128"/>
      <c r="F143" s="129"/>
      <c r="G143" s="130"/>
      <c r="H143" s="130"/>
      <c r="I143" s="130"/>
      <c r="J143" s="130"/>
      <c r="K143" s="131"/>
      <c r="L143" s="131"/>
      <c r="M143" s="128"/>
      <c r="N143" s="128"/>
      <c r="O143" s="129"/>
      <c r="P143" s="129"/>
      <c r="Q143" s="128"/>
      <c r="R143" s="128"/>
      <c r="S143" s="128"/>
      <c r="T143" s="132"/>
      <c r="U143" s="132"/>
      <c r="V143" s="132" t="s">
        <v>0</v>
      </c>
      <c r="W143" s="133"/>
      <c r="X143" s="129"/>
    </row>
    <row r="144" spans="1:37">
      <c r="D144" s="167" t="s">
        <v>183</v>
      </c>
      <c r="E144" s="128"/>
      <c r="F144" s="129"/>
      <c r="G144" s="130"/>
      <c r="H144" s="130"/>
      <c r="I144" s="130"/>
      <c r="J144" s="130"/>
      <c r="K144" s="131"/>
      <c r="L144" s="131"/>
      <c r="M144" s="128"/>
      <c r="N144" s="128"/>
      <c r="O144" s="129"/>
      <c r="P144" s="129"/>
      <c r="Q144" s="128"/>
      <c r="R144" s="128"/>
      <c r="S144" s="128"/>
      <c r="T144" s="132"/>
      <c r="U144" s="132"/>
      <c r="V144" s="132" t="s">
        <v>0</v>
      </c>
      <c r="W144" s="133"/>
      <c r="X144" s="129"/>
    </row>
    <row r="145" spans="4:24">
      <c r="D145" s="167" t="s">
        <v>184</v>
      </c>
      <c r="E145" s="128"/>
      <c r="F145" s="129"/>
      <c r="G145" s="130"/>
      <c r="H145" s="130"/>
      <c r="I145" s="130"/>
      <c r="J145" s="130"/>
      <c r="K145" s="131"/>
      <c r="L145" s="131"/>
      <c r="M145" s="128"/>
      <c r="N145" s="128"/>
      <c r="O145" s="129"/>
      <c r="P145" s="129"/>
      <c r="Q145" s="128"/>
      <c r="R145" s="128"/>
      <c r="S145" s="128"/>
      <c r="T145" s="132"/>
      <c r="U145" s="132"/>
      <c r="V145" s="132" t="s">
        <v>0</v>
      </c>
      <c r="W145" s="133"/>
      <c r="X145" s="129"/>
    </row>
    <row r="146" spans="4:24">
      <c r="D146" s="167" t="s">
        <v>185</v>
      </c>
      <c r="E146" s="128"/>
      <c r="F146" s="129"/>
      <c r="G146" s="130"/>
      <c r="H146" s="130"/>
      <c r="I146" s="130"/>
      <c r="J146" s="130"/>
      <c r="K146" s="131"/>
      <c r="L146" s="131"/>
      <c r="M146" s="128"/>
      <c r="N146" s="128"/>
      <c r="O146" s="129"/>
      <c r="P146" s="129"/>
      <c r="Q146" s="128"/>
      <c r="R146" s="128"/>
      <c r="S146" s="128"/>
      <c r="T146" s="132"/>
      <c r="U146" s="132"/>
      <c r="V146" s="132" t="s">
        <v>0</v>
      </c>
      <c r="W146" s="133"/>
      <c r="X146" s="129"/>
    </row>
    <row r="147" spans="4:24">
      <c r="D147" s="167" t="s">
        <v>186</v>
      </c>
      <c r="E147" s="128"/>
      <c r="F147" s="129"/>
      <c r="G147" s="130"/>
      <c r="H147" s="130"/>
      <c r="I147" s="130"/>
      <c r="J147" s="130"/>
      <c r="K147" s="131"/>
      <c r="L147" s="131"/>
      <c r="M147" s="128"/>
      <c r="N147" s="128"/>
      <c r="O147" s="129"/>
      <c r="P147" s="129"/>
      <c r="Q147" s="128"/>
      <c r="R147" s="128"/>
      <c r="S147" s="128"/>
      <c r="T147" s="132"/>
      <c r="U147" s="132"/>
      <c r="V147" s="132" t="s">
        <v>0</v>
      </c>
      <c r="W147" s="133"/>
      <c r="X147" s="129"/>
    </row>
    <row r="148" spans="4:24">
      <c r="D148" s="167" t="s">
        <v>187</v>
      </c>
      <c r="E148" s="128"/>
      <c r="F148" s="129"/>
      <c r="G148" s="130"/>
      <c r="H148" s="130"/>
      <c r="I148" s="130"/>
      <c r="J148" s="130"/>
      <c r="K148" s="131"/>
      <c r="L148" s="131"/>
      <c r="M148" s="128"/>
      <c r="N148" s="128"/>
      <c r="O148" s="129"/>
      <c r="P148" s="129"/>
      <c r="Q148" s="128"/>
      <c r="R148" s="128"/>
      <c r="S148" s="128"/>
      <c r="T148" s="132"/>
      <c r="U148" s="132"/>
      <c r="V148" s="132" t="s">
        <v>0</v>
      </c>
      <c r="W148" s="133"/>
      <c r="X148" s="129"/>
    </row>
    <row r="149" spans="4:24">
      <c r="D149" s="167" t="s">
        <v>188</v>
      </c>
      <c r="E149" s="128"/>
      <c r="F149" s="129"/>
      <c r="G149" s="130"/>
      <c r="H149" s="130"/>
      <c r="I149" s="130"/>
      <c r="J149" s="130"/>
      <c r="K149" s="131"/>
      <c r="L149" s="131"/>
      <c r="M149" s="128"/>
      <c r="N149" s="128"/>
      <c r="O149" s="129"/>
      <c r="P149" s="129"/>
      <c r="Q149" s="128"/>
      <c r="R149" s="128"/>
      <c r="S149" s="128"/>
      <c r="T149" s="132"/>
      <c r="U149" s="132"/>
      <c r="V149" s="132" t="s">
        <v>0</v>
      </c>
      <c r="W149" s="133"/>
      <c r="X149" s="129"/>
    </row>
    <row r="150" spans="4:24">
      <c r="D150" s="167" t="s">
        <v>189</v>
      </c>
      <c r="E150" s="128"/>
      <c r="F150" s="129"/>
      <c r="G150" s="130"/>
      <c r="H150" s="130"/>
      <c r="I150" s="130"/>
      <c r="J150" s="130"/>
      <c r="K150" s="131"/>
      <c r="L150" s="131"/>
      <c r="M150" s="128"/>
      <c r="N150" s="128"/>
      <c r="O150" s="129"/>
      <c r="P150" s="129"/>
      <c r="Q150" s="128"/>
      <c r="R150" s="128"/>
      <c r="S150" s="128"/>
      <c r="T150" s="132"/>
      <c r="U150" s="132"/>
      <c r="V150" s="132" t="s">
        <v>0</v>
      </c>
      <c r="W150" s="133"/>
      <c r="X150" s="129"/>
    </row>
    <row r="151" spans="4:24">
      <c r="D151" s="167" t="s">
        <v>190</v>
      </c>
      <c r="E151" s="128"/>
      <c r="F151" s="129"/>
      <c r="G151" s="130"/>
      <c r="H151" s="130"/>
      <c r="I151" s="130"/>
      <c r="J151" s="130"/>
      <c r="K151" s="131"/>
      <c r="L151" s="131"/>
      <c r="M151" s="128"/>
      <c r="N151" s="128"/>
      <c r="O151" s="129"/>
      <c r="P151" s="129"/>
      <c r="Q151" s="128"/>
      <c r="R151" s="128"/>
      <c r="S151" s="128"/>
      <c r="T151" s="132"/>
      <c r="U151" s="132"/>
      <c r="V151" s="132" t="s">
        <v>0</v>
      </c>
      <c r="W151" s="133"/>
      <c r="X151" s="129"/>
    </row>
    <row r="152" spans="4:24">
      <c r="D152" s="167" t="s">
        <v>191</v>
      </c>
      <c r="E152" s="128"/>
      <c r="F152" s="129"/>
      <c r="G152" s="130"/>
      <c r="H152" s="130"/>
      <c r="I152" s="130"/>
      <c r="J152" s="130"/>
      <c r="K152" s="131"/>
      <c r="L152" s="131"/>
      <c r="M152" s="128"/>
      <c r="N152" s="128"/>
      <c r="O152" s="129"/>
      <c r="P152" s="129"/>
      <c r="Q152" s="128"/>
      <c r="R152" s="128"/>
      <c r="S152" s="128"/>
      <c r="T152" s="132"/>
      <c r="U152" s="132"/>
      <c r="V152" s="132" t="s">
        <v>0</v>
      </c>
      <c r="W152" s="133"/>
      <c r="X152" s="129"/>
    </row>
    <row r="153" spans="4:24">
      <c r="D153" s="167" t="s">
        <v>192</v>
      </c>
      <c r="E153" s="128"/>
      <c r="F153" s="129"/>
      <c r="G153" s="130"/>
      <c r="H153" s="130"/>
      <c r="I153" s="130"/>
      <c r="J153" s="130"/>
      <c r="K153" s="131"/>
      <c r="L153" s="131"/>
      <c r="M153" s="128"/>
      <c r="N153" s="128"/>
      <c r="O153" s="129"/>
      <c r="P153" s="129"/>
      <c r="Q153" s="128"/>
      <c r="R153" s="128"/>
      <c r="S153" s="128"/>
      <c r="T153" s="132"/>
      <c r="U153" s="132"/>
      <c r="V153" s="132" t="s">
        <v>0</v>
      </c>
      <c r="W153" s="133"/>
      <c r="X153" s="129"/>
    </row>
    <row r="154" spans="4:24">
      <c r="D154" s="167" t="s">
        <v>193</v>
      </c>
      <c r="E154" s="128"/>
      <c r="F154" s="129"/>
      <c r="G154" s="130"/>
      <c r="H154" s="130"/>
      <c r="I154" s="130"/>
      <c r="J154" s="130"/>
      <c r="K154" s="131"/>
      <c r="L154" s="131"/>
      <c r="M154" s="128"/>
      <c r="N154" s="128"/>
      <c r="O154" s="129"/>
      <c r="P154" s="129"/>
      <c r="Q154" s="128"/>
      <c r="R154" s="128"/>
      <c r="S154" s="128"/>
      <c r="T154" s="132"/>
      <c r="U154" s="132"/>
      <c r="V154" s="132" t="s">
        <v>0</v>
      </c>
      <c r="W154" s="133"/>
      <c r="X154" s="129"/>
    </row>
    <row r="155" spans="4:24">
      <c r="D155" s="167" t="s">
        <v>194</v>
      </c>
      <c r="E155" s="128"/>
      <c r="F155" s="129"/>
      <c r="G155" s="130"/>
      <c r="H155" s="130"/>
      <c r="I155" s="130"/>
      <c r="J155" s="130"/>
      <c r="K155" s="131"/>
      <c r="L155" s="131"/>
      <c r="M155" s="128"/>
      <c r="N155" s="128"/>
      <c r="O155" s="129"/>
      <c r="P155" s="129"/>
      <c r="Q155" s="128"/>
      <c r="R155" s="128"/>
      <c r="S155" s="128"/>
      <c r="T155" s="132"/>
      <c r="U155" s="132"/>
      <c r="V155" s="132" t="s">
        <v>0</v>
      </c>
      <c r="W155" s="133"/>
      <c r="X155" s="129"/>
    </row>
    <row r="156" spans="4:24">
      <c r="D156" s="167" t="s">
        <v>195</v>
      </c>
      <c r="E156" s="128"/>
      <c r="F156" s="129"/>
      <c r="G156" s="130"/>
      <c r="H156" s="130"/>
      <c r="I156" s="130"/>
      <c r="J156" s="130"/>
      <c r="K156" s="131"/>
      <c r="L156" s="131"/>
      <c r="M156" s="128"/>
      <c r="N156" s="128"/>
      <c r="O156" s="129"/>
      <c r="P156" s="129"/>
      <c r="Q156" s="128"/>
      <c r="R156" s="128"/>
      <c r="S156" s="128"/>
      <c r="T156" s="132"/>
      <c r="U156" s="132"/>
      <c r="V156" s="132" t="s">
        <v>0</v>
      </c>
      <c r="W156" s="133"/>
      <c r="X156" s="129"/>
    </row>
    <row r="157" spans="4:24">
      <c r="D157" s="167" t="s">
        <v>196</v>
      </c>
      <c r="E157" s="128"/>
      <c r="F157" s="129"/>
      <c r="G157" s="130"/>
      <c r="H157" s="130"/>
      <c r="I157" s="130"/>
      <c r="J157" s="130"/>
      <c r="K157" s="131"/>
      <c r="L157" s="131"/>
      <c r="M157" s="128"/>
      <c r="N157" s="128"/>
      <c r="O157" s="129"/>
      <c r="P157" s="129"/>
      <c r="Q157" s="128"/>
      <c r="R157" s="128"/>
      <c r="S157" s="128"/>
      <c r="T157" s="132"/>
      <c r="U157" s="132"/>
      <c r="V157" s="132" t="s">
        <v>0</v>
      </c>
      <c r="W157" s="133"/>
      <c r="X157" s="129"/>
    </row>
    <row r="158" spans="4:24">
      <c r="D158" s="167" t="s">
        <v>197</v>
      </c>
      <c r="E158" s="128"/>
      <c r="F158" s="129"/>
      <c r="G158" s="130"/>
      <c r="H158" s="130"/>
      <c r="I158" s="130"/>
      <c r="J158" s="130"/>
      <c r="K158" s="131"/>
      <c r="L158" s="131"/>
      <c r="M158" s="128"/>
      <c r="N158" s="128"/>
      <c r="O158" s="129"/>
      <c r="P158" s="129"/>
      <c r="Q158" s="128"/>
      <c r="R158" s="128"/>
      <c r="S158" s="128"/>
      <c r="T158" s="132"/>
      <c r="U158" s="132"/>
      <c r="V158" s="132" t="s">
        <v>0</v>
      </c>
      <c r="W158" s="133"/>
      <c r="X158" s="129"/>
    </row>
    <row r="159" spans="4:24">
      <c r="D159" s="167" t="s">
        <v>198</v>
      </c>
      <c r="E159" s="128"/>
      <c r="F159" s="129"/>
      <c r="G159" s="130"/>
      <c r="H159" s="130"/>
      <c r="I159" s="130"/>
      <c r="J159" s="130"/>
      <c r="K159" s="131"/>
      <c r="L159" s="131"/>
      <c r="M159" s="128"/>
      <c r="N159" s="128"/>
      <c r="O159" s="129"/>
      <c r="P159" s="129"/>
      <c r="Q159" s="128"/>
      <c r="R159" s="128"/>
      <c r="S159" s="128"/>
      <c r="T159" s="132"/>
      <c r="U159" s="132"/>
      <c r="V159" s="132" t="s">
        <v>0</v>
      </c>
      <c r="W159" s="133"/>
      <c r="X159" s="129"/>
    </row>
    <row r="160" spans="4:24">
      <c r="D160" s="167" t="s">
        <v>199</v>
      </c>
      <c r="E160" s="128"/>
      <c r="F160" s="129"/>
      <c r="G160" s="130"/>
      <c r="H160" s="130"/>
      <c r="I160" s="130"/>
      <c r="J160" s="130"/>
      <c r="K160" s="131"/>
      <c r="L160" s="131"/>
      <c r="M160" s="128"/>
      <c r="N160" s="128"/>
      <c r="O160" s="129"/>
      <c r="P160" s="129"/>
      <c r="Q160" s="128"/>
      <c r="R160" s="128"/>
      <c r="S160" s="128"/>
      <c r="T160" s="132"/>
      <c r="U160" s="132"/>
      <c r="V160" s="132" t="s">
        <v>0</v>
      </c>
      <c r="W160" s="133"/>
      <c r="X160" s="129"/>
    </row>
    <row r="161" spans="1:37">
      <c r="D161" s="167" t="s">
        <v>200</v>
      </c>
      <c r="E161" s="128"/>
      <c r="F161" s="129"/>
      <c r="G161" s="130"/>
      <c r="H161" s="130"/>
      <c r="I161" s="130"/>
      <c r="J161" s="130"/>
      <c r="K161" s="131"/>
      <c r="L161" s="131"/>
      <c r="M161" s="128"/>
      <c r="N161" s="128"/>
      <c r="O161" s="129"/>
      <c r="P161" s="129"/>
      <c r="Q161" s="128"/>
      <c r="R161" s="128"/>
      <c r="S161" s="128"/>
      <c r="T161" s="132"/>
      <c r="U161" s="132"/>
      <c r="V161" s="132" t="s">
        <v>0</v>
      </c>
      <c r="W161" s="133"/>
      <c r="X161" s="129"/>
    </row>
    <row r="162" spans="1:37">
      <c r="A162" s="79">
        <v>36</v>
      </c>
      <c r="B162" s="80" t="s">
        <v>236</v>
      </c>
      <c r="C162" s="81" t="s">
        <v>305</v>
      </c>
      <c r="D162" s="167" t="s">
        <v>306</v>
      </c>
      <c r="E162" s="82">
        <v>72.760000000000005</v>
      </c>
      <c r="F162" s="83" t="s">
        <v>152</v>
      </c>
      <c r="L162" s="85">
        <f>E162*K162</f>
        <v>0</v>
      </c>
      <c r="M162" s="82">
        <v>4.5999999999999999E-2</v>
      </c>
      <c r="N162" s="82">
        <f>E162*M162</f>
        <v>3.3469600000000002</v>
      </c>
      <c r="O162" s="83">
        <v>20</v>
      </c>
      <c r="P162" s="83" t="s">
        <v>129</v>
      </c>
      <c r="V162" s="86" t="s">
        <v>95</v>
      </c>
      <c r="W162" s="87">
        <v>22.628</v>
      </c>
      <c r="X162" s="81" t="s">
        <v>307</v>
      </c>
      <c r="Y162" s="81" t="s">
        <v>305</v>
      </c>
      <c r="Z162" s="83" t="s">
        <v>240</v>
      </c>
      <c r="AB162" s="83">
        <v>7</v>
      </c>
      <c r="AJ162" s="72" t="s">
        <v>132</v>
      </c>
      <c r="AK162" s="72" t="s">
        <v>133</v>
      </c>
    </row>
    <row r="163" spans="1:37">
      <c r="D163" s="167" t="s">
        <v>308</v>
      </c>
      <c r="E163" s="128"/>
      <c r="F163" s="129"/>
      <c r="G163" s="130"/>
      <c r="H163" s="130"/>
      <c r="I163" s="130"/>
      <c r="J163" s="130"/>
      <c r="K163" s="131"/>
      <c r="L163" s="131"/>
      <c r="M163" s="128"/>
      <c r="N163" s="128"/>
      <c r="O163" s="129"/>
      <c r="P163" s="129"/>
      <c r="Q163" s="128"/>
      <c r="R163" s="128"/>
      <c r="S163" s="128"/>
      <c r="T163" s="132"/>
      <c r="U163" s="132"/>
      <c r="V163" s="132" t="s">
        <v>0</v>
      </c>
      <c r="W163" s="133"/>
      <c r="X163" s="129"/>
    </row>
    <row r="164" spans="1:37">
      <c r="D164" s="167" t="s">
        <v>309</v>
      </c>
      <c r="E164" s="128"/>
      <c r="F164" s="129"/>
      <c r="G164" s="130"/>
      <c r="H164" s="130"/>
      <c r="I164" s="130"/>
      <c r="J164" s="130"/>
      <c r="K164" s="131"/>
      <c r="L164" s="131"/>
      <c r="M164" s="128"/>
      <c r="N164" s="128"/>
      <c r="O164" s="129"/>
      <c r="P164" s="129"/>
      <c r="Q164" s="128"/>
      <c r="R164" s="128"/>
      <c r="S164" s="128"/>
      <c r="T164" s="132"/>
      <c r="U164" s="132"/>
      <c r="V164" s="132" t="s">
        <v>0</v>
      </c>
      <c r="W164" s="133"/>
      <c r="X164" s="129"/>
    </row>
    <row r="165" spans="1:37">
      <c r="D165" s="167" t="s">
        <v>310</v>
      </c>
      <c r="E165" s="128"/>
      <c r="F165" s="129"/>
      <c r="G165" s="130"/>
      <c r="H165" s="130"/>
      <c r="I165" s="130"/>
      <c r="J165" s="130"/>
      <c r="K165" s="131"/>
      <c r="L165" s="131"/>
      <c r="M165" s="128"/>
      <c r="N165" s="128"/>
      <c r="O165" s="129"/>
      <c r="P165" s="129"/>
      <c r="Q165" s="128"/>
      <c r="R165" s="128"/>
      <c r="S165" s="128"/>
      <c r="T165" s="132"/>
      <c r="U165" s="132"/>
      <c r="V165" s="132" t="s">
        <v>0</v>
      </c>
      <c r="W165" s="133"/>
      <c r="X165" s="129"/>
    </row>
    <row r="166" spans="1:37">
      <c r="D166" s="167" t="s">
        <v>311</v>
      </c>
      <c r="E166" s="128"/>
      <c r="F166" s="129"/>
      <c r="G166" s="130"/>
      <c r="H166" s="130"/>
      <c r="I166" s="130"/>
      <c r="J166" s="130"/>
      <c r="K166" s="131"/>
      <c r="L166" s="131"/>
      <c r="M166" s="128"/>
      <c r="N166" s="128"/>
      <c r="O166" s="129"/>
      <c r="P166" s="129"/>
      <c r="Q166" s="128"/>
      <c r="R166" s="128"/>
      <c r="S166" s="128"/>
      <c r="T166" s="132"/>
      <c r="U166" s="132"/>
      <c r="V166" s="132" t="s">
        <v>0</v>
      </c>
      <c r="W166" s="133"/>
      <c r="X166" s="129"/>
    </row>
    <row r="167" spans="1:37">
      <c r="A167" s="79">
        <v>37</v>
      </c>
      <c r="B167" s="80" t="s">
        <v>236</v>
      </c>
      <c r="C167" s="81" t="s">
        <v>312</v>
      </c>
      <c r="D167" s="167" t="s">
        <v>313</v>
      </c>
      <c r="E167" s="82">
        <v>32.475999999999999</v>
      </c>
      <c r="F167" s="83" t="s">
        <v>152</v>
      </c>
      <c r="L167" s="85">
        <f>E167*K167</f>
        <v>0</v>
      </c>
      <c r="M167" s="82">
        <v>1.4E-2</v>
      </c>
      <c r="N167" s="82">
        <f>E167*M167</f>
        <v>0.45466400000000001</v>
      </c>
      <c r="O167" s="83">
        <v>20</v>
      </c>
      <c r="P167" s="83" t="s">
        <v>129</v>
      </c>
      <c r="V167" s="86" t="s">
        <v>95</v>
      </c>
      <c r="W167" s="87">
        <v>9.8729999999999993</v>
      </c>
      <c r="X167" s="81" t="s">
        <v>314</v>
      </c>
      <c r="Y167" s="81" t="s">
        <v>312</v>
      </c>
      <c r="Z167" s="83" t="s">
        <v>240</v>
      </c>
      <c r="AB167" s="83">
        <v>7</v>
      </c>
      <c r="AJ167" s="72" t="s">
        <v>132</v>
      </c>
      <c r="AK167" s="72" t="s">
        <v>133</v>
      </c>
    </row>
    <row r="168" spans="1:37">
      <c r="D168" s="167" t="s">
        <v>166</v>
      </c>
      <c r="E168" s="128"/>
      <c r="F168" s="129"/>
      <c r="G168" s="130"/>
      <c r="H168" s="130"/>
      <c r="I168" s="130"/>
      <c r="J168" s="130"/>
      <c r="K168" s="131"/>
      <c r="L168" s="131"/>
      <c r="M168" s="128"/>
      <c r="N168" s="128"/>
      <c r="O168" s="129"/>
      <c r="P168" s="129"/>
      <c r="Q168" s="128"/>
      <c r="R168" s="128"/>
      <c r="S168" s="128"/>
      <c r="T168" s="132"/>
      <c r="U168" s="132"/>
      <c r="V168" s="132" t="s">
        <v>0</v>
      </c>
      <c r="W168" s="133"/>
      <c r="X168" s="129"/>
    </row>
    <row r="169" spans="1:37">
      <c r="D169" s="167" t="s">
        <v>167</v>
      </c>
      <c r="E169" s="128"/>
      <c r="F169" s="129"/>
      <c r="G169" s="130"/>
      <c r="H169" s="130"/>
      <c r="I169" s="130"/>
      <c r="J169" s="130"/>
      <c r="K169" s="131"/>
      <c r="L169" s="131"/>
      <c r="M169" s="128"/>
      <c r="N169" s="128"/>
      <c r="O169" s="129"/>
      <c r="P169" s="129"/>
      <c r="Q169" s="128"/>
      <c r="R169" s="128"/>
      <c r="S169" s="128"/>
      <c r="T169" s="132"/>
      <c r="U169" s="132"/>
      <c r="V169" s="132" t="s">
        <v>0</v>
      </c>
      <c r="W169" s="133"/>
      <c r="X169" s="129"/>
    </row>
    <row r="170" spans="1:37">
      <c r="D170" s="167" t="s">
        <v>168</v>
      </c>
      <c r="E170" s="128"/>
      <c r="F170" s="129"/>
      <c r="G170" s="130"/>
      <c r="H170" s="130"/>
      <c r="I170" s="130"/>
      <c r="J170" s="130"/>
      <c r="K170" s="131"/>
      <c r="L170" s="131"/>
      <c r="M170" s="128"/>
      <c r="N170" s="128"/>
      <c r="O170" s="129"/>
      <c r="P170" s="129"/>
      <c r="Q170" s="128"/>
      <c r="R170" s="128"/>
      <c r="S170" s="128"/>
      <c r="T170" s="132"/>
      <c r="U170" s="132"/>
      <c r="V170" s="132" t="s">
        <v>0</v>
      </c>
      <c r="W170" s="133"/>
      <c r="X170" s="129"/>
    </row>
    <row r="171" spans="1:37">
      <c r="D171" s="167" t="s">
        <v>169</v>
      </c>
      <c r="E171" s="128"/>
      <c r="F171" s="129"/>
      <c r="G171" s="130"/>
      <c r="H171" s="130"/>
      <c r="I171" s="130"/>
      <c r="J171" s="130"/>
      <c r="K171" s="131"/>
      <c r="L171" s="131"/>
      <c r="M171" s="128"/>
      <c r="N171" s="128"/>
      <c r="O171" s="129"/>
      <c r="P171" s="129"/>
      <c r="Q171" s="128"/>
      <c r="R171" s="128"/>
      <c r="S171" s="128"/>
      <c r="T171" s="132"/>
      <c r="U171" s="132"/>
      <c r="V171" s="132" t="s">
        <v>0</v>
      </c>
      <c r="W171" s="133"/>
      <c r="X171" s="129"/>
    </row>
    <row r="172" spans="1:37">
      <c r="D172" s="167" t="s">
        <v>170</v>
      </c>
      <c r="E172" s="128"/>
      <c r="F172" s="129"/>
      <c r="G172" s="130"/>
      <c r="H172" s="130"/>
      <c r="I172" s="130"/>
      <c r="J172" s="130"/>
      <c r="K172" s="131"/>
      <c r="L172" s="131"/>
      <c r="M172" s="128"/>
      <c r="N172" s="128"/>
      <c r="O172" s="129"/>
      <c r="P172" s="129"/>
      <c r="Q172" s="128"/>
      <c r="R172" s="128"/>
      <c r="S172" s="128"/>
      <c r="T172" s="132"/>
      <c r="U172" s="132"/>
      <c r="V172" s="132" t="s">
        <v>0</v>
      </c>
      <c r="W172" s="133"/>
      <c r="X172" s="129"/>
    </row>
    <row r="173" spans="1:37">
      <c r="D173" s="167" t="s">
        <v>171</v>
      </c>
      <c r="E173" s="128"/>
      <c r="F173" s="129"/>
      <c r="G173" s="130"/>
      <c r="H173" s="130"/>
      <c r="I173" s="130"/>
      <c r="J173" s="130"/>
      <c r="K173" s="131"/>
      <c r="L173" s="131"/>
      <c r="M173" s="128"/>
      <c r="N173" s="128"/>
      <c r="O173" s="129"/>
      <c r="P173" s="129"/>
      <c r="Q173" s="128"/>
      <c r="R173" s="128"/>
      <c r="S173" s="128"/>
      <c r="T173" s="132"/>
      <c r="U173" s="132"/>
      <c r="V173" s="132" t="s">
        <v>0</v>
      </c>
      <c r="W173" s="133"/>
      <c r="X173" s="129"/>
    </row>
    <row r="174" spans="1:37">
      <c r="D174" s="167" t="s">
        <v>172</v>
      </c>
      <c r="E174" s="128"/>
      <c r="F174" s="129"/>
      <c r="G174" s="130"/>
      <c r="H174" s="130"/>
      <c r="I174" s="130"/>
      <c r="J174" s="130"/>
      <c r="K174" s="131"/>
      <c r="L174" s="131"/>
      <c r="M174" s="128"/>
      <c r="N174" s="128"/>
      <c r="O174" s="129"/>
      <c r="P174" s="129"/>
      <c r="Q174" s="128"/>
      <c r="R174" s="128"/>
      <c r="S174" s="128"/>
      <c r="T174" s="132"/>
      <c r="U174" s="132"/>
      <c r="V174" s="132" t="s">
        <v>0</v>
      </c>
      <c r="W174" s="133"/>
      <c r="X174" s="129"/>
    </row>
    <row r="175" spans="1:37">
      <c r="A175" s="79">
        <v>38</v>
      </c>
      <c r="B175" s="80" t="s">
        <v>161</v>
      </c>
      <c r="C175" s="81" t="s">
        <v>315</v>
      </c>
      <c r="D175" s="167" t="s">
        <v>316</v>
      </c>
      <c r="E175" s="82">
        <v>32.475999999999999</v>
      </c>
      <c r="F175" s="83" t="s">
        <v>152</v>
      </c>
      <c r="K175" s="85">
        <v>1.47E-3</v>
      </c>
      <c r="L175" s="85">
        <f>E175*K175</f>
        <v>4.7739719999999999E-2</v>
      </c>
      <c r="N175" s="82">
        <f>E175*M175</f>
        <v>0</v>
      </c>
      <c r="O175" s="83">
        <v>20</v>
      </c>
      <c r="P175" s="83" t="s">
        <v>129</v>
      </c>
      <c r="V175" s="86" t="s">
        <v>95</v>
      </c>
      <c r="W175" s="87">
        <v>9.7750000000000004</v>
      </c>
      <c r="X175" s="81" t="s">
        <v>317</v>
      </c>
      <c r="Y175" s="81" t="s">
        <v>315</v>
      </c>
      <c r="Z175" s="83" t="s">
        <v>165</v>
      </c>
      <c r="AB175" s="83">
        <v>7</v>
      </c>
      <c r="AJ175" s="72" t="s">
        <v>132</v>
      </c>
      <c r="AK175" s="72" t="s">
        <v>133</v>
      </c>
    </row>
    <row r="176" spans="1:37">
      <c r="D176" s="167" t="s">
        <v>166</v>
      </c>
      <c r="E176" s="128"/>
      <c r="F176" s="129"/>
      <c r="G176" s="130"/>
      <c r="H176" s="130"/>
      <c r="I176" s="130"/>
      <c r="J176" s="130"/>
      <c r="K176" s="131"/>
      <c r="L176" s="131"/>
      <c r="M176" s="128"/>
      <c r="N176" s="128"/>
      <c r="O176" s="129"/>
      <c r="P176" s="129"/>
      <c r="Q176" s="128"/>
      <c r="R176" s="128"/>
      <c r="S176" s="128"/>
      <c r="T176" s="132"/>
      <c r="U176" s="132"/>
      <c r="V176" s="132" t="s">
        <v>0</v>
      </c>
      <c r="W176" s="133"/>
      <c r="X176" s="129"/>
    </row>
    <row r="177" spans="1:37">
      <c r="D177" s="167" t="s">
        <v>167</v>
      </c>
      <c r="E177" s="128"/>
      <c r="F177" s="129"/>
      <c r="G177" s="130"/>
      <c r="H177" s="130"/>
      <c r="I177" s="130"/>
      <c r="J177" s="130"/>
      <c r="K177" s="131"/>
      <c r="L177" s="131"/>
      <c r="M177" s="128"/>
      <c r="N177" s="128"/>
      <c r="O177" s="129"/>
      <c r="P177" s="129"/>
      <c r="Q177" s="128"/>
      <c r="R177" s="128"/>
      <c r="S177" s="128"/>
      <c r="T177" s="132"/>
      <c r="U177" s="132"/>
      <c r="V177" s="132" t="s">
        <v>0</v>
      </c>
      <c r="W177" s="133"/>
      <c r="X177" s="129"/>
    </row>
    <row r="178" spans="1:37">
      <c r="D178" s="167" t="s">
        <v>168</v>
      </c>
      <c r="E178" s="128"/>
      <c r="F178" s="129"/>
      <c r="G178" s="130"/>
      <c r="H178" s="130"/>
      <c r="I178" s="130"/>
      <c r="J178" s="130"/>
      <c r="K178" s="131"/>
      <c r="L178" s="131"/>
      <c r="M178" s="128"/>
      <c r="N178" s="128"/>
      <c r="O178" s="129"/>
      <c r="P178" s="129"/>
      <c r="Q178" s="128"/>
      <c r="R178" s="128"/>
      <c r="S178" s="128"/>
      <c r="T178" s="132"/>
      <c r="U178" s="132"/>
      <c r="V178" s="132" t="s">
        <v>0</v>
      </c>
      <c r="W178" s="133"/>
      <c r="X178" s="129"/>
    </row>
    <row r="179" spans="1:37">
      <c r="D179" s="167" t="s">
        <v>169</v>
      </c>
      <c r="E179" s="128"/>
      <c r="F179" s="129"/>
      <c r="G179" s="130"/>
      <c r="H179" s="130"/>
      <c r="I179" s="130"/>
      <c r="J179" s="130"/>
      <c r="K179" s="131"/>
      <c r="L179" s="131"/>
      <c r="M179" s="128"/>
      <c r="N179" s="128"/>
      <c r="O179" s="129"/>
      <c r="P179" s="129"/>
      <c r="Q179" s="128"/>
      <c r="R179" s="128"/>
      <c r="S179" s="128"/>
      <c r="T179" s="132"/>
      <c r="U179" s="132"/>
      <c r="V179" s="132" t="s">
        <v>0</v>
      </c>
      <c r="W179" s="133"/>
      <c r="X179" s="129"/>
    </row>
    <row r="180" spans="1:37">
      <c r="D180" s="167" t="s">
        <v>170</v>
      </c>
      <c r="E180" s="128"/>
      <c r="F180" s="129"/>
      <c r="G180" s="130"/>
      <c r="H180" s="130"/>
      <c r="I180" s="130"/>
      <c r="J180" s="130"/>
      <c r="K180" s="131"/>
      <c r="L180" s="131"/>
      <c r="M180" s="128"/>
      <c r="N180" s="128"/>
      <c r="O180" s="129"/>
      <c r="P180" s="129"/>
      <c r="Q180" s="128"/>
      <c r="R180" s="128"/>
      <c r="S180" s="128"/>
      <c r="T180" s="132"/>
      <c r="U180" s="132"/>
      <c r="V180" s="132" t="s">
        <v>0</v>
      </c>
      <c r="W180" s="133"/>
      <c r="X180" s="129"/>
    </row>
    <row r="181" spans="1:37">
      <c r="D181" s="167" t="s">
        <v>171</v>
      </c>
      <c r="E181" s="128"/>
      <c r="F181" s="129"/>
      <c r="G181" s="130"/>
      <c r="H181" s="130"/>
      <c r="I181" s="130"/>
      <c r="J181" s="130"/>
      <c r="K181" s="131"/>
      <c r="L181" s="131"/>
      <c r="M181" s="128"/>
      <c r="N181" s="128"/>
      <c r="O181" s="129"/>
      <c r="P181" s="129"/>
      <c r="Q181" s="128"/>
      <c r="R181" s="128"/>
      <c r="S181" s="128"/>
      <c r="T181" s="132"/>
      <c r="U181" s="132"/>
      <c r="V181" s="132" t="s">
        <v>0</v>
      </c>
      <c r="W181" s="133"/>
      <c r="X181" s="129"/>
    </row>
    <row r="182" spans="1:37">
      <c r="D182" s="167" t="s">
        <v>172</v>
      </c>
      <c r="E182" s="128"/>
      <c r="F182" s="129"/>
      <c r="G182" s="130"/>
      <c r="H182" s="130"/>
      <c r="I182" s="130"/>
      <c r="J182" s="130"/>
      <c r="K182" s="131"/>
      <c r="L182" s="131"/>
      <c r="M182" s="128"/>
      <c r="N182" s="128"/>
      <c r="O182" s="129"/>
      <c r="P182" s="129"/>
      <c r="Q182" s="128"/>
      <c r="R182" s="128"/>
      <c r="S182" s="128"/>
      <c r="T182" s="132"/>
      <c r="U182" s="132"/>
      <c r="V182" s="132" t="s">
        <v>0</v>
      </c>
      <c r="W182" s="133"/>
      <c r="X182" s="129"/>
    </row>
    <row r="183" spans="1:37">
      <c r="A183" s="79">
        <v>39</v>
      </c>
      <c r="B183" s="80" t="s">
        <v>161</v>
      </c>
      <c r="C183" s="81" t="s">
        <v>318</v>
      </c>
      <c r="D183" s="167" t="s">
        <v>319</v>
      </c>
      <c r="E183" s="82">
        <v>3</v>
      </c>
      <c r="F183" s="83" t="s">
        <v>137</v>
      </c>
      <c r="K183" s="85">
        <v>1.47E-3</v>
      </c>
      <c r="L183" s="85">
        <f>E183*K183</f>
        <v>4.4099999999999999E-3</v>
      </c>
      <c r="N183" s="82">
        <f>E183*M183</f>
        <v>0</v>
      </c>
      <c r="O183" s="83">
        <v>20</v>
      </c>
      <c r="P183" s="83" t="s">
        <v>129</v>
      </c>
      <c r="V183" s="86" t="s">
        <v>95</v>
      </c>
      <c r="W183" s="87">
        <v>0.90300000000000002</v>
      </c>
      <c r="X183" s="81" t="s">
        <v>317</v>
      </c>
      <c r="Y183" s="81" t="s">
        <v>318</v>
      </c>
      <c r="Z183" s="83" t="s">
        <v>165</v>
      </c>
      <c r="AB183" s="83">
        <v>7</v>
      </c>
      <c r="AJ183" s="72" t="s">
        <v>132</v>
      </c>
      <c r="AK183" s="72" t="s">
        <v>133</v>
      </c>
    </row>
    <row r="184" spans="1:37">
      <c r="A184" s="79">
        <v>40</v>
      </c>
      <c r="B184" s="80" t="s">
        <v>320</v>
      </c>
      <c r="C184" s="81" t="s">
        <v>321</v>
      </c>
      <c r="D184" s="167" t="s">
        <v>322</v>
      </c>
      <c r="E184" s="82">
        <v>29.739000000000001</v>
      </c>
      <c r="F184" s="83" t="s">
        <v>323</v>
      </c>
      <c r="L184" s="85">
        <f>E184*K184</f>
        <v>0</v>
      </c>
      <c r="N184" s="82">
        <f>E184*M184</f>
        <v>0</v>
      </c>
      <c r="O184" s="83">
        <v>20</v>
      </c>
      <c r="P184" s="83" t="s">
        <v>129</v>
      </c>
      <c r="V184" s="86" t="s">
        <v>95</v>
      </c>
      <c r="W184" s="87">
        <v>49.694000000000003</v>
      </c>
      <c r="X184" s="81" t="s">
        <v>324</v>
      </c>
      <c r="Y184" s="81" t="s">
        <v>321</v>
      </c>
      <c r="Z184" s="83" t="s">
        <v>240</v>
      </c>
      <c r="AB184" s="83">
        <v>1</v>
      </c>
      <c r="AJ184" s="72" t="s">
        <v>132</v>
      </c>
      <c r="AK184" s="72" t="s">
        <v>133</v>
      </c>
    </row>
    <row r="185" spans="1:37">
      <c r="A185" s="79">
        <v>41</v>
      </c>
      <c r="B185" s="80" t="s">
        <v>236</v>
      </c>
      <c r="C185" s="81" t="s">
        <v>325</v>
      </c>
      <c r="D185" s="167" t="s">
        <v>326</v>
      </c>
      <c r="E185" s="82">
        <v>29.739000000000001</v>
      </c>
      <c r="F185" s="83" t="s">
        <v>323</v>
      </c>
      <c r="L185" s="85">
        <f>E185*K185</f>
        <v>0</v>
      </c>
      <c r="N185" s="82">
        <f>E185*M185</f>
        <v>0</v>
      </c>
      <c r="O185" s="83">
        <v>20</v>
      </c>
      <c r="P185" s="83" t="s">
        <v>129</v>
      </c>
      <c r="V185" s="86" t="s">
        <v>95</v>
      </c>
      <c r="W185" s="87">
        <v>16.088999999999999</v>
      </c>
      <c r="X185" s="81" t="s">
        <v>327</v>
      </c>
      <c r="Y185" s="81" t="s">
        <v>325</v>
      </c>
      <c r="Z185" s="83" t="s">
        <v>240</v>
      </c>
      <c r="AB185" s="83">
        <v>1</v>
      </c>
      <c r="AJ185" s="72" t="s">
        <v>132</v>
      </c>
      <c r="AK185" s="72" t="s">
        <v>133</v>
      </c>
    </row>
    <row r="186" spans="1:37">
      <c r="A186" s="79">
        <v>42</v>
      </c>
      <c r="B186" s="80" t="s">
        <v>236</v>
      </c>
      <c r="C186" s="81" t="s">
        <v>328</v>
      </c>
      <c r="D186" s="167" t="s">
        <v>329</v>
      </c>
      <c r="E186" s="82">
        <v>713.73599999999999</v>
      </c>
      <c r="F186" s="83" t="s">
        <v>323</v>
      </c>
      <c r="L186" s="85">
        <f>E186*K186</f>
        <v>0</v>
      </c>
      <c r="N186" s="82">
        <f>E186*M186</f>
        <v>0</v>
      </c>
      <c r="O186" s="83">
        <v>20</v>
      </c>
      <c r="P186" s="83" t="s">
        <v>129</v>
      </c>
      <c r="V186" s="86" t="s">
        <v>95</v>
      </c>
      <c r="X186" s="81" t="s">
        <v>330</v>
      </c>
      <c r="Y186" s="81" t="s">
        <v>328</v>
      </c>
      <c r="Z186" s="83" t="s">
        <v>240</v>
      </c>
      <c r="AB186" s="83">
        <v>1</v>
      </c>
      <c r="AJ186" s="72" t="s">
        <v>132</v>
      </c>
      <c r="AK186" s="72" t="s">
        <v>133</v>
      </c>
    </row>
    <row r="187" spans="1:37">
      <c r="D187" s="167" t="s">
        <v>331</v>
      </c>
      <c r="E187" s="128"/>
      <c r="F187" s="129"/>
      <c r="G187" s="130"/>
      <c r="H187" s="130"/>
      <c r="I187" s="130"/>
      <c r="J187" s="130"/>
      <c r="K187" s="131"/>
      <c r="L187" s="131"/>
      <c r="M187" s="128"/>
      <c r="N187" s="128"/>
      <c r="O187" s="129"/>
      <c r="P187" s="129"/>
      <c r="Q187" s="128"/>
      <c r="R187" s="128"/>
      <c r="S187" s="128"/>
      <c r="T187" s="132"/>
      <c r="U187" s="132"/>
      <c r="V187" s="132" t="s">
        <v>0</v>
      </c>
      <c r="W187" s="133"/>
      <c r="X187" s="129"/>
    </row>
    <row r="188" spans="1:37">
      <c r="A188" s="79">
        <v>43</v>
      </c>
      <c r="B188" s="80" t="s">
        <v>236</v>
      </c>
      <c r="C188" s="81" t="s">
        <v>332</v>
      </c>
      <c r="D188" s="167" t="s">
        <v>333</v>
      </c>
      <c r="E188" s="82">
        <v>29.739000000000001</v>
      </c>
      <c r="F188" s="83" t="s">
        <v>323</v>
      </c>
      <c r="L188" s="85">
        <f>E188*K188</f>
        <v>0</v>
      </c>
      <c r="N188" s="82">
        <f>E188*M188</f>
        <v>0</v>
      </c>
      <c r="O188" s="83">
        <v>20</v>
      </c>
      <c r="P188" s="83" t="s">
        <v>129</v>
      </c>
      <c r="V188" s="86" t="s">
        <v>95</v>
      </c>
      <c r="W188" s="87">
        <v>33.515999999999998</v>
      </c>
      <c r="X188" s="81" t="s">
        <v>334</v>
      </c>
      <c r="Y188" s="81" t="s">
        <v>332</v>
      </c>
      <c r="Z188" s="83" t="s">
        <v>240</v>
      </c>
      <c r="AB188" s="83">
        <v>1</v>
      </c>
      <c r="AJ188" s="72" t="s">
        <v>132</v>
      </c>
      <c r="AK188" s="72" t="s">
        <v>133</v>
      </c>
    </row>
    <row r="189" spans="1:37">
      <c r="A189" s="79">
        <v>44</v>
      </c>
      <c r="B189" s="80" t="s">
        <v>236</v>
      </c>
      <c r="C189" s="81" t="s">
        <v>335</v>
      </c>
      <c r="D189" s="167" t="s">
        <v>336</v>
      </c>
      <c r="E189" s="82">
        <v>237.91200000000001</v>
      </c>
      <c r="F189" s="83" t="s">
        <v>323</v>
      </c>
      <c r="L189" s="85">
        <f>E189*K189</f>
        <v>0</v>
      </c>
      <c r="N189" s="82">
        <f>E189*M189</f>
        <v>0</v>
      </c>
      <c r="O189" s="83">
        <v>20</v>
      </c>
      <c r="P189" s="83" t="s">
        <v>129</v>
      </c>
      <c r="V189" s="86" t="s">
        <v>95</v>
      </c>
      <c r="W189" s="87">
        <v>29.977</v>
      </c>
      <c r="X189" s="81" t="s">
        <v>337</v>
      </c>
      <c r="Y189" s="81" t="s">
        <v>335</v>
      </c>
      <c r="Z189" s="83" t="s">
        <v>240</v>
      </c>
      <c r="AB189" s="83">
        <v>1</v>
      </c>
      <c r="AJ189" s="72" t="s">
        <v>132</v>
      </c>
      <c r="AK189" s="72" t="s">
        <v>133</v>
      </c>
    </row>
    <row r="190" spans="1:37">
      <c r="D190" s="167" t="s">
        <v>338</v>
      </c>
      <c r="E190" s="128"/>
      <c r="F190" s="129"/>
      <c r="G190" s="130"/>
      <c r="H190" s="130"/>
      <c r="I190" s="130"/>
      <c r="J190" s="130"/>
      <c r="K190" s="131"/>
      <c r="L190" s="131"/>
      <c r="M190" s="128"/>
      <c r="N190" s="128"/>
      <c r="O190" s="129"/>
      <c r="P190" s="129"/>
      <c r="Q190" s="128"/>
      <c r="R190" s="128"/>
      <c r="S190" s="128"/>
      <c r="T190" s="132"/>
      <c r="U190" s="132"/>
      <c r="V190" s="132" t="s">
        <v>0</v>
      </c>
      <c r="W190" s="133"/>
      <c r="X190" s="129"/>
    </row>
    <row r="191" spans="1:37">
      <c r="A191" s="79">
        <v>45</v>
      </c>
      <c r="B191" s="80" t="s">
        <v>339</v>
      </c>
      <c r="C191" s="81" t="s">
        <v>340</v>
      </c>
      <c r="D191" s="167" t="s">
        <v>341</v>
      </c>
      <c r="E191" s="82">
        <v>29.739000000000001</v>
      </c>
      <c r="F191" s="83" t="s">
        <v>323</v>
      </c>
      <c r="L191" s="85">
        <f>E191*K191</f>
        <v>0</v>
      </c>
      <c r="N191" s="82">
        <f>E191*M191</f>
        <v>0</v>
      </c>
      <c r="O191" s="83">
        <v>20</v>
      </c>
      <c r="P191" s="83" t="s">
        <v>129</v>
      </c>
      <c r="V191" s="86" t="s">
        <v>95</v>
      </c>
      <c r="W191" s="87">
        <v>2.7360000000000002</v>
      </c>
      <c r="X191" s="81" t="s">
        <v>342</v>
      </c>
      <c r="Y191" s="81" t="s">
        <v>340</v>
      </c>
      <c r="Z191" s="83" t="s">
        <v>240</v>
      </c>
      <c r="AB191" s="83">
        <v>1</v>
      </c>
      <c r="AJ191" s="72" t="s">
        <v>132</v>
      </c>
      <c r="AK191" s="72" t="s">
        <v>133</v>
      </c>
    </row>
    <row r="192" spans="1:37">
      <c r="A192" s="79">
        <v>46</v>
      </c>
      <c r="B192" s="80" t="s">
        <v>339</v>
      </c>
      <c r="C192" s="81" t="s">
        <v>343</v>
      </c>
      <c r="D192" s="167" t="s">
        <v>344</v>
      </c>
      <c r="E192" s="82">
        <v>29.739000000000001</v>
      </c>
      <c r="F192" s="83" t="s">
        <v>323</v>
      </c>
      <c r="L192" s="85">
        <f>E192*K192</f>
        <v>0</v>
      </c>
      <c r="N192" s="82">
        <f>E192*M192</f>
        <v>0</v>
      </c>
      <c r="O192" s="83">
        <v>20</v>
      </c>
      <c r="P192" s="83" t="s">
        <v>129</v>
      </c>
      <c r="V192" s="86" t="s">
        <v>95</v>
      </c>
      <c r="X192" s="81" t="s">
        <v>345</v>
      </c>
      <c r="Y192" s="81" t="s">
        <v>343</v>
      </c>
      <c r="Z192" s="83" t="s">
        <v>346</v>
      </c>
      <c r="AB192" s="83">
        <v>1</v>
      </c>
      <c r="AJ192" s="72" t="s">
        <v>132</v>
      </c>
      <c r="AK192" s="72" t="s">
        <v>133</v>
      </c>
    </row>
    <row r="193" spans="1:37">
      <c r="A193" s="79">
        <v>47</v>
      </c>
      <c r="B193" s="80" t="s">
        <v>125</v>
      </c>
      <c r="C193" s="81" t="s">
        <v>347</v>
      </c>
      <c r="D193" s="167" t="s">
        <v>348</v>
      </c>
      <c r="E193" s="82">
        <v>18.727</v>
      </c>
      <c r="F193" s="83" t="s">
        <v>323</v>
      </c>
      <c r="L193" s="85">
        <f>E193*K193</f>
        <v>0</v>
      </c>
      <c r="N193" s="82">
        <f>E193*M193</f>
        <v>0</v>
      </c>
      <c r="O193" s="83">
        <v>20</v>
      </c>
      <c r="P193" s="83" t="s">
        <v>129</v>
      </c>
      <c r="V193" s="86" t="s">
        <v>95</v>
      </c>
      <c r="W193" s="87">
        <v>46.48</v>
      </c>
      <c r="X193" s="81" t="s">
        <v>349</v>
      </c>
      <c r="Y193" s="81" t="s">
        <v>347</v>
      </c>
      <c r="Z193" s="83" t="s">
        <v>165</v>
      </c>
      <c r="AB193" s="83">
        <v>1</v>
      </c>
      <c r="AJ193" s="72" t="s">
        <v>132</v>
      </c>
      <c r="AK193" s="72" t="s">
        <v>133</v>
      </c>
    </row>
    <row r="194" spans="1:37">
      <c r="A194" s="79">
        <v>48</v>
      </c>
      <c r="B194" s="80" t="s">
        <v>350</v>
      </c>
      <c r="C194" s="81" t="s">
        <v>351</v>
      </c>
      <c r="D194" s="167" t="s">
        <v>352</v>
      </c>
      <c r="E194" s="82">
        <v>1</v>
      </c>
      <c r="F194" s="83" t="s">
        <v>234</v>
      </c>
      <c r="L194" s="85">
        <f>E194*K194</f>
        <v>0</v>
      </c>
      <c r="N194" s="82">
        <f>E194*M194</f>
        <v>0</v>
      </c>
      <c r="O194" s="83">
        <v>20</v>
      </c>
      <c r="P194" s="83" t="s">
        <v>129</v>
      </c>
      <c r="V194" s="86" t="s">
        <v>95</v>
      </c>
      <c r="W194" s="87">
        <v>1</v>
      </c>
      <c r="X194" s="81" t="s">
        <v>353</v>
      </c>
      <c r="Y194" s="81" t="s">
        <v>351</v>
      </c>
      <c r="Z194" s="83" t="s">
        <v>354</v>
      </c>
      <c r="AB194" s="83">
        <v>7</v>
      </c>
      <c r="AJ194" s="72" t="s">
        <v>132</v>
      </c>
      <c r="AK194" s="72" t="s">
        <v>133</v>
      </c>
    </row>
    <row r="195" spans="1:37">
      <c r="A195" s="79">
        <v>49</v>
      </c>
      <c r="B195" s="80" t="s">
        <v>350</v>
      </c>
      <c r="C195" s="81" t="s">
        <v>355</v>
      </c>
      <c r="D195" s="167" t="s">
        <v>356</v>
      </c>
      <c r="E195" s="82">
        <v>6</v>
      </c>
      <c r="F195" s="83" t="s">
        <v>357</v>
      </c>
      <c r="L195" s="85">
        <f>E195*K195</f>
        <v>0</v>
      </c>
      <c r="N195" s="82">
        <f>E195*M195</f>
        <v>0</v>
      </c>
      <c r="O195" s="83">
        <v>20</v>
      </c>
      <c r="P195" s="83" t="s">
        <v>129</v>
      </c>
      <c r="V195" s="86" t="s">
        <v>95</v>
      </c>
      <c r="W195" s="87">
        <v>6</v>
      </c>
      <c r="X195" s="81" t="s">
        <v>353</v>
      </c>
      <c r="Y195" s="81" t="s">
        <v>355</v>
      </c>
      <c r="Z195" s="83" t="s">
        <v>354</v>
      </c>
      <c r="AB195" s="83">
        <v>1</v>
      </c>
      <c r="AJ195" s="72" t="s">
        <v>132</v>
      </c>
      <c r="AK195" s="72" t="s">
        <v>133</v>
      </c>
    </row>
    <row r="196" spans="1:37">
      <c r="D196" s="168" t="s">
        <v>358</v>
      </c>
      <c r="E196" s="135">
        <f>J196</f>
        <v>0</v>
      </c>
      <c r="H196" s="135"/>
      <c r="I196" s="135"/>
      <c r="J196" s="135"/>
      <c r="L196" s="136">
        <f>SUM(L104:L195)</f>
        <v>0.57187823999999998</v>
      </c>
      <c r="N196" s="137">
        <f>SUM(N104:N195)</f>
        <v>29.411374000000002</v>
      </c>
      <c r="W196" s="87">
        <f>SUM(W104:W195)</f>
        <v>406.863</v>
      </c>
    </row>
    <row r="198" spans="1:37">
      <c r="D198" s="174" t="s">
        <v>359</v>
      </c>
      <c r="E198" s="137">
        <f>J198</f>
        <v>0</v>
      </c>
      <c r="H198" s="135"/>
      <c r="I198" s="135"/>
      <c r="J198" s="135"/>
      <c r="L198" s="136">
        <f>+L28+L102+L196</f>
        <v>18.727633660000002</v>
      </c>
      <c r="N198" s="137">
        <f>+N28+N102+N196</f>
        <v>29.411374000000002</v>
      </c>
      <c r="W198" s="87">
        <f>+W28+W102+W196</f>
        <v>682.38100000000009</v>
      </c>
    </row>
    <row r="200" spans="1:37">
      <c r="B200" s="127" t="s">
        <v>360</v>
      </c>
    </row>
    <row r="201" spans="1:37">
      <c r="B201" s="127"/>
    </row>
    <row r="202" spans="1:37">
      <c r="B202" s="81" t="s">
        <v>361</v>
      </c>
    </row>
    <row r="203" spans="1:37">
      <c r="A203" s="79">
        <v>50</v>
      </c>
      <c r="B203" s="80" t="s">
        <v>362</v>
      </c>
      <c r="C203" s="81" t="s">
        <v>363</v>
      </c>
      <c r="D203" s="167" t="s">
        <v>364</v>
      </c>
      <c r="E203" s="82">
        <v>26.6</v>
      </c>
      <c r="F203" s="83" t="s">
        <v>152</v>
      </c>
      <c r="K203" s="85">
        <v>4.4999999999999997E-3</v>
      </c>
      <c r="L203" s="85">
        <f>E203*K203</f>
        <v>0.1197</v>
      </c>
      <c r="N203" s="82">
        <f>E203*M203</f>
        <v>0</v>
      </c>
      <c r="O203" s="83">
        <v>20</v>
      </c>
      <c r="P203" s="83" t="s">
        <v>129</v>
      </c>
      <c r="V203" s="86" t="s">
        <v>365</v>
      </c>
      <c r="W203" s="87">
        <v>5.6660000000000004</v>
      </c>
      <c r="X203" s="81" t="s">
        <v>366</v>
      </c>
      <c r="Y203" s="81" t="s">
        <v>363</v>
      </c>
      <c r="Z203" s="83" t="s">
        <v>146</v>
      </c>
      <c r="AB203" s="83">
        <v>1</v>
      </c>
      <c r="AJ203" s="72" t="s">
        <v>367</v>
      </c>
      <c r="AK203" s="72" t="s">
        <v>133</v>
      </c>
    </row>
    <row r="204" spans="1:37">
      <c r="D204" s="167" t="s">
        <v>368</v>
      </c>
      <c r="E204" s="128"/>
      <c r="F204" s="129"/>
      <c r="G204" s="130"/>
      <c r="H204" s="130"/>
      <c r="I204" s="130"/>
      <c r="J204" s="130"/>
      <c r="K204" s="131"/>
      <c r="L204" s="131"/>
      <c r="M204" s="128"/>
      <c r="N204" s="128"/>
      <c r="O204" s="129"/>
      <c r="P204" s="129"/>
      <c r="Q204" s="128"/>
      <c r="R204" s="128"/>
      <c r="S204" s="128"/>
      <c r="T204" s="132"/>
      <c r="U204" s="132"/>
      <c r="V204" s="132" t="s">
        <v>0</v>
      </c>
      <c r="W204" s="133"/>
      <c r="X204" s="129"/>
    </row>
    <row r="205" spans="1:37">
      <c r="D205" s="167" t="s">
        <v>369</v>
      </c>
      <c r="E205" s="128"/>
      <c r="F205" s="129"/>
      <c r="G205" s="130"/>
      <c r="H205" s="130"/>
      <c r="I205" s="130"/>
      <c r="J205" s="130"/>
      <c r="K205" s="131"/>
      <c r="L205" s="131"/>
      <c r="M205" s="128"/>
      <c r="N205" s="128"/>
      <c r="O205" s="129"/>
      <c r="P205" s="129"/>
      <c r="Q205" s="128"/>
      <c r="R205" s="128"/>
      <c r="S205" s="128"/>
      <c r="T205" s="132"/>
      <c r="U205" s="132"/>
      <c r="V205" s="132" t="s">
        <v>0</v>
      </c>
      <c r="W205" s="133"/>
      <c r="X205" s="129"/>
    </row>
    <row r="206" spans="1:37">
      <c r="A206" s="79">
        <v>51</v>
      </c>
      <c r="B206" s="80" t="s">
        <v>362</v>
      </c>
      <c r="C206" s="81" t="s">
        <v>370</v>
      </c>
      <c r="D206" s="167" t="s">
        <v>371</v>
      </c>
      <c r="E206" s="82">
        <v>59.816000000000003</v>
      </c>
      <c r="F206" s="83" t="s">
        <v>152</v>
      </c>
      <c r="K206" s="85">
        <v>4.96E-3</v>
      </c>
      <c r="L206" s="85">
        <f>E206*K206</f>
        <v>0.29668736000000001</v>
      </c>
      <c r="N206" s="82">
        <f>E206*M206</f>
        <v>0</v>
      </c>
      <c r="O206" s="83">
        <v>20</v>
      </c>
      <c r="P206" s="83" t="s">
        <v>129</v>
      </c>
      <c r="V206" s="86" t="s">
        <v>365</v>
      </c>
      <c r="W206" s="87">
        <v>17.405999999999999</v>
      </c>
      <c r="X206" s="81" t="s">
        <v>372</v>
      </c>
      <c r="Y206" s="81" t="s">
        <v>370</v>
      </c>
      <c r="Z206" s="83" t="s">
        <v>146</v>
      </c>
      <c r="AB206" s="83">
        <v>1</v>
      </c>
      <c r="AJ206" s="72" t="s">
        <v>367</v>
      </c>
      <c r="AK206" s="72" t="s">
        <v>133</v>
      </c>
    </row>
    <row r="207" spans="1:37">
      <c r="D207" s="167" t="s">
        <v>373</v>
      </c>
      <c r="E207" s="128"/>
      <c r="F207" s="129"/>
      <c r="G207" s="130"/>
      <c r="H207" s="130"/>
      <c r="I207" s="130"/>
      <c r="J207" s="130"/>
      <c r="K207" s="131"/>
      <c r="L207" s="131"/>
      <c r="M207" s="128"/>
      <c r="N207" s="128"/>
      <c r="O207" s="129"/>
      <c r="P207" s="129"/>
      <c r="Q207" s="128"/>
      <c r="R207" s="128"/>
      <c r="S207" s="128"/>
      <c r="T207" s="132"/>
      <c r="U207" s="132"/>
      <c r="V207" s="132" t="s">
        <v>0</v>
      </c>
      <c r="W207" s="133"/>
      <c r="X207" s="129"/>
    </row>
    <row r="208" spans="1:37">
      <c r="D208" s="167" t="s">
        <v>374</v>
      </c>
      <c r="E208" s="128"/>
      <c r="F208" s="129"/>
      <c r="G208" s="130"/>
      <c r="H208" s="130"/>
      <c r="I208" s="130"/>
      <c r="J208" s="130"/>
      <c r="K208" s="131"/>
      <c r="L208" s="131"/>
      <c r="M208" s="128"/>
      <c r="N208" s="128"/>
      <c r="O208" s="129"/>
      <c r="P208" s="129"/>
      <c r="Q208" s="128"/>
      <c r="R208" s="128"/>
      <c r="S208" s="128"/>
      <c r="T208" s="132"/>
      <c r="U208" s="132"/>
      <c r="V208" s="132" t="s">
        <v>0</v>
      </c>
      <c r="W208" s="133"/>
      <c r="X208" s="129"/>
    </row>
    <row r="209" spans="1:37">
      <c r="D209" s="167" t="s">
        <v>375</v>
      </c>
      <c r="E209" s="128"/>
      <c r="F209" s="129"/>
      <c r="G209" s="130"/>
      <c r="H209" s="130"/>
      <c r="I209" s="130"/>
      <c r="J209" s="130"/>
      <c r="K209" s="131"/>
      <c r="L209" s="131"/>
      <c r="M209" s="128"/>
      <c r="N209" s="128"/>
      <c r="O209" s="129"/>
      <c r="P209" s="129"/>
      <c r="Q209" s="128"/>
      <c r="R209" s="128"/>
      <c r="S209" s="128"/>
      <c r="T209" s="132"/>
      <c r="U209" s="132"/>
      <c r="V209" s="132" t="s">
        <v>0</v>
      </c>
      <c r="W209" s="133"/>
      <c r="X209" s="129"/>
    </row>
    <row r="210" spans="1:37">
      <c r="D210" s="167" t="s">
        <v>376</v>
      </c>
      <c r="E210" s="128"/>
      <c r="F210" s="129"/>
      <c r="G210" s="130"/>
      <c r="H210" s="130"/>
      <c r="I210" s="130"/>
      <c r="J210" s="130"/>
      <c r="K210" s="131"/>
      <c r="L210" s="131"/>
      <c r="M210" s="128"/>
      <c r="N210" s="128"/>
      <c r="O210" s="129"/>
      <c r="P210" s="129"/>
      <c r="Q210" s="128"/>
      <c r="R210" s="128"/>
      <c r="S210" s="128"/>
      <c r="T210" s="132"/>
      <c r="U210" s="132"/>
      <c r="V210" s="132" t="s">
        <v>0</v>
      </c>
      <c r="W210" s="133"/>
      <c r="X210" s="129"/>
    </row>
    <row r="211" spans="1:37">
      <c r="D211" s="167" t="s">
        <v>377</v>
      </c>
      <c r="E211" s="128"/>
      <c r="F211" s="129"/>
      <c r="G211" s="130"/>
      <c r="H211" s="130"/>
      <c r="I211" s="130"/>
      <c r="J211" s="130"/>
      <c r="K211" s="131"/>
      <c r="L211" s="131"/>
      <c r="M211" s="128"/>
      <c r="N211" s="128"/>
      <c r="O211" s="129"/>
      <c r="P211" s="129"/>
      <c r="Q211" s="128"/>
      <c r="R211" s="128"/>
      <c r="S211" s="128"/>
      <c r="T211" s="132"/>
      <c r="U211" s="132"/>
      <c r="V211" s="132" t="s">
        <v>0</v>
      </c>
      <c r="W211" s="133"/>
      <c r="X211" s="129"/>
    </row>
    <row r="212" spans="1:37">
      <c r="D212" s="167" t="s">
        <v>378</v>
      </c>
      <c r="E212" s="128"/>
      <c r="F212" s="129"/>
      <c r="G212" s="130"/>
      <c r="H212" s="130"/>
      <c r="I212" s="130"/>
      <c r="J212" s="130"/>
      <c r="K212" s="131"/>
      <c r="L212" s="131"/>
      <c r="M212" s="128"/>
      <c r="N212" s="128"/>
      <c r="O212" s="129"/>
      <c r="P212" s="129"/>
      <c r="Q212" s="128"/>
      <c r="R212" s="128"/>
      <c r="S212" s="128"/>
      <c r="T212" s="132"/>
      <c r="U212" s="132"/>
      <c r="V212" s="132" t="s">
        <v>0</v>
      </c>
      <c r="W212" s="133"/>
      <c r="X212" s="129"/>
    </row>
    <row r="213" spans="1:37">
      <c r="D213" s="167" t="s">
        <v>379</v>
      </c>
      <c r="E213" s="128"/>
      <c r="F213" s="129"/>
      <c r="G213" s="130"/>
      <c r="H213" s="130"/>
      <c r="I213" s="130"/>
      <c r="J213" s="130"/>
      <c r="K213" s="131"/>
      <c r="L213" s="131"/>
      <c r="M213" s="128"/>
      <c r="N213" s="128"/>
      <c r="O213" s="129"/>
      <c r="P213" s="129"/>
      <c r="Q213" s="128"/>
      <c r="R213" s="128"/>
      <c r="S213" s="128"/>
      <c r="T213" s="132"/>
      <c r="U213" s="132"/>
      <c r="V213" s="132" t="s">
        <v>0</v>
      </c>
      <c r="W213" s="133"/>
      <c r="X213" s="129"/>
    </row>
    <row r="214" spans="1:37">
      <c r="D214" s="167" t="s">
        <v>380</v>
      </c>
      <c r="E214" s="128"/>
      <c r="F214" s="129"/>
      <c r="G214" s="130"/>
      <c r="H214" s="130"/>
      <c r="I214" s="130"/>
      <c r="J214" s="130"/>
      <c r="K214" s="131"/>
      <c r="L214" s="131"/>
      <c r="M214" s="128"/>
      <c r="N214" s="128"/>
      <c r="O214" s="129"/>
      <c r="P214" s="129"/>
      <c r="Q214" s="128"/>
      <c r="R214" s="128"/>
      <c r="S214" s="128"/>
      <c r="T214" s="132"/>
      <c r="U214" s="132"/>
      <c r="V214" s="132" t="s">
        <v>0</v>
      </c>
      <c r="W214" s="133"/>
      <c r="X214" s="129"/>
    </row>
    <row r="215" spans="1:37">
      <c r="D215" s="167" t="s">
        <v>381</v>
      </c>
      <c r="E215" s="128"/>
      <c r="F215" s="129"/>
      <c r="G215" s="130"/>
      <c r="H215" s="130"/>
      <c r="I215" s="130"/>
      <c r="J215" s="130"/>
      <c r="K215" s="131"/>
      <c r="L215" s="131"/>
      <c r="M215" s="128"/>
      <c r="N215" s="128"/>
      <c r="O215" s="129"/>
      <c r="P215" s="129"/>
      <c r="Q215" s="128"/>
      <c r="R215" s="128"/>
      <c r="S215" s="128"/>
      <c r="T215" s="132"/>
      <c r="U215" s="132"/>
      <c r="V215" s="132" t="s">
        <v>0</v>
      </c>
      <c r="W215" s="133"/>
      <c r="X215" s="129"/>
    </row>
    <row r="216" spans="1:37">
      <c r="A216" s="79">
        <v>52</v>
      </c>
      <c r="B216" s="80" t="s">
        <v>362</v>
      </c>
      <c r="C216" s="81" t="s">
        <v>382</v>
      </c>
      <c r="D216" s="167" t="s">
        <v>383</v>
      </c>
      <c r="F216" s="83" t="s">
        <v>58</v>
      </c>
      <c r="L216" s="85">
        <f>E216*K216</f>
        <v>0</v>
      </c>
      <c r="N216" s="82">
        <f>E216*M216</f>
        <v>0</v>
      </c>
      <c r="O216" s="83">
        <v>20</v>
      </c>
      <c r="P216" s="83" t="s">
        <v>129</v>
      </c>
      <c r="V216" s="86" t="s">
        <v>365</v>
      </c>
      <c r="X216" s="81" t="s">
        <v>384</v>
      </c>
      <c r="Y216" s="81" t="s">
        <v>382</v>
      </c>
      <c r="Z216" s="83" t="s">
        <v>385</v>
      </c>
      <c r="AB216" s="83">
        <v>1</v>
      </c>
      <c r="AJ216" s="72" t="s">
        <v>367</v>
      </c>
      <c r="AK216" s="72" t="s">
        <v>133</v>
      </c>
    </row>
    <row r="217" spans="1:37">
      <c r="D217" s="168" t="s">
        <v>386</v>
      </c>
      <c r="E217" s="135">
        <f>J217</f>
        <v>0</v>
      </c>
      <c r="H217" s="135"/>
      <c r="I217" s="135"/>
      <c r="J217" s="135"/>
      <c r="L217" s="136">
        <f>SUM(L200:L216)</f>
        <v>0.41638735999999998</v>
      </c>
      <c r="N217" s="137">
        <f>SUM(N200:N216)</f>
        <v>0</v>
      </c>
      <c r="W217" s="87">
        <f>SUM(W200:W216)</f>
        <v>23.071999999999999</v>
      </c>
    </row>
    <row r="219" spans="1:37">
      <c r="B219" s="81" t="s">
        <v>387</v>
      </c>
    </row>
    <row r="220" spans="1:37">
      <c r="A220" s="79">
        <v>53</v>
      </c>
      <c r="B220" s="80" t="s">
        <v>388</v>
      </c>
      <c r="C220" s="81" t="s">
        <v>389</v>
      </c>
      <c r="D220" s="167" t="s">
        <v>390</v>
      </c>
      <c r="E220" s="82">
        <v>1</v>
      </c>
      <c r="F220" s="83" t="s">
        <v>234</v>
      </c>
      <c r="L220" s="85">
        <f>E220*K220</f>
        <v>0</v>
      </c>
      <c r="N220" s="82">
        <f>E220*M220</f>
        <v>0</v>
      </c>
      <c r="O220" s="83">
        <v>20</v>
      </c>
      <c r="P220" s="83" t="s">
        <v>129</v>
      </c>
      <c r="V220" s="86" t="s">
        <v>365</v>
      </c>
      <c r="W220" s="87">
        <v>0.41199999999999998</v>
      </c>
      <c r="X220" s="81" t="s">
        <v>391</v>
      </c>
      <c r="Y220" s="81" t="s">
        <v>389</v>
      </c>
      <c r="Z220" s="83" t="s">
        <v>392</v>
      </c>
      <c r="AB220" s="83">
        <v>7</v>
      </c>
      <c r="AJ220" s="72" t="s">
        <v>367</v>
      </c>
      <c r="AK220" s="72" t="s">
        <v>133</v>
      </c>
    </row>
    <row r="221" spans="1:37">
      <c r="D221" s="168" t="s">
        <v>393</v>
      </c>
      <c r="E221" s="135">
        <f>J221</f>
        <v>0</v>
      </c>
      <c r="H221" s="135"/>
      <c r="I221" s="135"/>
      <c r="J221" s="135"/>
      <c r="L221" s="136">
        <f>SUM(L219:L220)</f>
        <v>0</v>
      </c>
      <c r="N221" s="137">
        <f>SUM(N219:N220)</f>
        <v>0</v>
      </c>
      <c r="W221" s="87">
        <f>SUM(W219:W220)</f>
        <v>0.41199999999999998</v>
      </c>
    </row>
    <row r="223" spans="1:37">
      <c r="B223" s="81" t="s">
        <v>394</v>
      </c>
    </row>
    <row r="224" spans="1:37">
      <c r="A224" s="79">
        <v>54</v>
      </c>
      <c r="B224" s="80" t="s">
        <v>395</v>
      </c>
      <c r="C224" s="81" t="s">
        <v>396</v>
      </c>
      <c r="D224" s="167" t="s">
        <v>397</v>
      </c>
      <c r="E224" s="82">
        <v>51.923000000000002</v>
      </c>
      <c r="F224" s="83" t="s">
        <v>152</v>
      </c>
      <c r="K224" s="85">
        <v>5.4530000000000002E-2</v>
      </c>
      <c r="L224" s="85">
        <f>E224*K224</f>
        <v>2.8313611900000004</v>
      </c>
      <c r="N224" s="82">
        <f>E224*M224</f>
        <v>0</v>
      </c>
      <c r="O224" s="83">
        <v>20</v>
      </c>
      <c r="P224" s="83" t="s">
        <v>129</v>
      </c>
      <c r="V224" s="86" t="s">
        <v>365</v>
      </c>
      <c r="W224" s="87">
        <v>68.019000000000005</v>
      </c>
      <c r="X224" s="81" t="s">
        <v>398</v>
      </c>
      <c r="Y224" s="81" t="s">
        <v>396</v>
      </c>
      <c r="Z224" s="83" t="s">
        <v>165</v>
      </c>
      <c r="AB224" s="83">
        <v>1</v>
      </c>
      <c r="AJ224" s="72" t="s">
        <v>367</v>
      </c>
      <c r="AK224" s="72" t="s">
        <v>133</v>
      </c>
    </row>
    <row r="225" spans="1:37">
      <c r="D225" s="167" t="s">
        <v>399</v>
      </c>
      <c r="E225" s="128"/>
      <c r="F225" s="129"/>
      <c r="G225" s="130"/>
      <c r="H225" s="130"/>
      <c r="I225" s="130"/>
      <c r="J225" s="130"/>
      <c r="K225" s="131"/>
      <c r="L225" s="131"/>
      <c r="M225" s="128"/>
      <c r="N225" s="128"/>
      <c r="O225" s="129"/>
      <c r="P225" s="129"/>
      <c r="Q225" s="128"/>
      <c r="R225" s="128"/>
      <c r="S225" s="128"/>
      <c r="T225" s="132"/>
      <c r="U225" s="132"/>
      <c r="V225" s="132" t="s">
        <v>0</v>
      </c>
      <c r="W225" s="133"/>
      <c r="X225" s="129"/>
    </row>
    <row r="226" spans="1:37">
      <c r="A226" s="79">
        <v>55</v>
      </c>
      <c r="B226" s="80" t="s">
        <v>395</v>
      </c>
      <c r="C226" s="81" t="s">
        <v>400</v>
      </c>
      <c r="D226" s="167" t="s">
        <v>401</v>
      </c>
      <c r="E226" s="82">
        <v>77.98</v>
      </c>
      <c r="F226" s="83" t="s">
        <v>152</v>
      </c>
      <c r="K226" s="85">
        <v>5.4530000000000002E-2</v>
      </c>
      <c r="L226" s="85">
        <f>E226*K226</f>
        <v>4.2522494000000002</v>
      </c>
      <c r="N226" s="82">
        <f>E226*M226</f>
        <v>0</v>
      </c>
      <c r="O226" s="83">
        <v>20</v>
      </c>
      <c r="P226" s="83" t="s">
        <v>129</v>
      </c>
      <c r="V226" s="86" t="s">
        <v>365</v>
      </c>
      <c r="W226" s="87">
        <v>102.154</v>
      </c>
      <c r="X226" s="81" t="s">
        <v>402</v>
      </c>
      <c r="Y226" s="81" t="s">
        <v>400</v>
      </c>
      <c r="Z226" s="83" t="s">
        <v>165</v>
      </c>
      <c r="AB226" s="83">
        <v>1</v>
      </c>
      <c r="AJ226" s="72" t="s">
        <v>367</v>
      </c>
      <c r="AK226" s="72" t="s">
        <v>133</v>
      </c>
    </row>
    <row r="227" spans="1:37">
      <c r="D227" s="167" t="s">
        <v>403</v>
      </c>
      <c r="E227" s="128"/>
      <c r="F227" s="129"/>
      <c r="G227" s="130"/>
      <c r="H227" s="130"/>
      <c r="I227" s="130"/>
      <c r="J227" s="130"/>
      <c r="K227" s="131"/>
      <c r="L227" s="131"/>
      <c r="M227" s="128"/>
      <c r="N227" s="128"/>
      <c r="O227" s="129"/>
      <c r="P227" s="129"/>
      <c r="Q227" s="128"/>
      <c r="R227" s="128"/>
      <c r="S227" s="128"/>
      <c r="T227" s="132"/>
      <c r="U227" s="132"/>
      <c r="V227" s="132" t="s">
        <v>0</v>
      </c>
      <c r="W227" s="133"/>
      <c r="X227" s="129"/>
    </row>
    <row r="228" spans="1:37">
      <c r="A228" s="79">
        <v>56</v>
      </c>
      <c r="B228" s="80" t="s">
        <v>395</v>
      </c>
      <c r="C228" s="81" t="s">
        <v>404</v>
      </c>
      <c r="D228" s="167" t="s">
        <v>405</v>
      </c>
      <c r="E228" s="82">
        <v>31.5</v>
      </c>
      <c r="F228" s="83" t="s">
        <v>152</v>
      </c>
      <c r="K228" s="85">
        <v>5.67E-2</v>
      </c>
      <c r="L228" s="85">
        <f>E228*K228</f>
        <v>1.7860499999999999</v>
      </c>
      <c r="N228" s="82">
        <f>E228*M228</f>
        <v>0</v>
      </c>
      <c r="O228" s="83">
        <v>20</v>
      </c>
      <c r="P228" s="83" t="s">
        <v>129</v>
      </c>
      <c r="V228" s="86" t="s">
        <v>365</v>
      </c>
      <c r="W228" s="87">
        <v>50.148000000000003</v>
      </c>
      <c r="X228" s="81" t="s">
        <v>406</v>
      </c>
      <c r="Y228" s="81" t="s">
        <v>404</v>
      </c>
      <c r="Z228" s="83" t="s">
        <v>165</v>
      </c>
      <c r="AB228" s="83">
        <v>7</v>
      </c>
      <c r="AJ228" s="72" t="s">
        <v>367</v>
      </c>
      <c r="AK228" s="72" t="s">
        <v>133</v>
      </c>
    </row>
    <row r="229" spans="1:37">
      <c r="D229" s="167" t="s">
        <v>407</v>
      </c>
      <c r="E229" s="128"/>
      <c r="F229" s="129"/>
      <c r="G229" s="130"/>
      <c r="H229" s="130"/>
      <c r="I229" s="130"/>
      <c r="J229" s="130"/>
      <c r="K229" s="131"/>
      <c r="L229" s="131"/>
      <c r="M229" s="128"/>
      <c r="N229" s="128"/>
      <c r="O229" s="129"/>
      <c r="P229" s="129"/>
      <c r="Q229" s="128"/>
      <c r="R229" s="128"/>
      <c r="S229" s="128"/>
      <c r="T229" s="132"/>
      <c r="U229" s="132"/>
      <c r="V229" s="132" t="s">
        <v>0</v>
      </c>
      <c r="W229" s="133"/>
      <c r="X229" s="129"/>
    </row>
    <row r="230" spans="1:37">
      <c r="A230" s="79">
        <v>57</v>
      </c>
      <c r="B230" s="80" t="s">
        <v>395</v>
      </c>
      <c r="C230" s="81" t="s">
        <v>408</v>
      </c>
      <c r="D230" s="167" t="s">
        <v>409</v>
      </c>
      <c r="E230" s="82">
        <v>86.412999999999997</v>
      </c>
      <c r="F230" s="83" t="s">
        <v>152</v>
      </c>
      <c r="K230" s="85">
        <v>2.8309999999999998E-2</v>
      </c>
      <c r="L230" s="85">
        <f>E230*K230</f>
        <v>2.4463520299999999</v>
      </c>
      <c r="N230" s="82">
        <f>E230*M230</f>
        <v>0</v>
      </c>
      <c r="O230" s="83">
        <v>20</v>
      </c>
      <c r="P230" s="83" t="s">
        <v>129</v>
      </c>
      <c r="V230" s="86" t="s">
        <v>365</v>
      </c>
      <c r="W230" s="87">
        <v>94.795000000000002</v>
      </c>
      <c r="X230" s="81" t="s">
        <v>410</v>
      </c>
      <c r="Y230" s="81" t="s">
        <v>408</v>
      </c>
      <c r="Z230" s="83" t="s">
        <v>165</v>
      </c>
      <c r="AB230" s="83">
        <v>1</v>
      </c>
      <c r="AJ230" s="72" t="s">
        <v>367</v>
      </c>
      <c r="AK230" s="72" t="s">
        <v>133</v>
      </c>
    </row>
    <row r="231" spans="1:37">
      <c r="D231" s="167" t="s">
        <v>368</v>
      </c>
      <c r="E231" s="128"/>
      <c r="F231" s="129"/>
      <c r="G231" s="130"/>
      <c r="H231" s="130"/>
      <c r="I231" s="130"/>
      <c r="J231" s="130"/>
      <c r="K231" s="131"/>
      <c r="L231" s="131"/>
      <c r="M231" s="128"/>
      <c r="N231" s="128"/>
      <c r="O231" s="129"/>
      <c r="P231" s="129"/>
      <c r="Q231" s="128"/>
      <c r="R231" s="128"/>
      <c r="S231" s="128"/>
      <c r="T231" s="132"/>
      <c r="U231" s="132"/>
      <c r="V231" s="132" t="s">
        <v>0</v>
      </c>
      <c r="W231" s="133"/>
      <c r="X231" s="129"/>
    </row>
    <row r="232" spans="1:37">
      <c r="D232" s="167" t="s">
        <v>411</v>
      </c>
      <c r="E232" s="128"/>
      <c r="F232" s="129"/>
      <c r="G232" s="130"/>
      <c r="H232" s="130"/>
      <c r="I232" s="130"/>
      <c r="J232" s="130"/>
      <c r="K232" s="131"/>
      <c r="L232" s="131"/>
      <c r="M232" s="128"/>
      <c r="N232" s="128"/>
      <c r="O232" s="129"/>
      <c r="P232" s="129"/>
      <c r="Q232" s="128"/>
      <c r="R232" s="128"/>
      <c r="S232" s="128"/>
      <c r="T232" s="132"/>
      <c r="U232" s="132"/>
      <c r="V232" s="132" t="s">
        <v>0</v>
      </c>
      <c r="W232" s="133"/>
      <c r="X232" s="129"/>
    </row>
    <row r="233" spans="1:37">
      <c r="D233" s="167" t="s">
        <v>194</v>
      </c>
      <c r="E233" s="128"/>
      <c r="F233" s="129"/>
      <c r="G233" s="130"/>
      <c r="H233" s="130"/>
      <c r="I233" s="130"/>
      <c r="J233" s="130"/>
      <c r="K233" s="131"/>
      <c r="L233" s="131"/>
      <c r="M233" s="128"/>
      <c r="N233" s="128"/>
      <c r="O233" s="129"/>
      <c r="P233" s="129"/>
      <c r="Q233" s="128"/>
      <c r="R233" s="128"/>
      <c r="S233" s="128"/>
      <c r="T233" s="132"/>
      <c r="U233" s="132"/>
      <c r="V233" s="132" t="s">
        <v>0</v>
      </c>
      <c r="W233" s="133"/>
      <c r="X233" s="129"/>
    </row>
    <row r="234" spans="1:37">
      <c r="D234" s="167" t="s">
        <v>412</v>
      </c>
      <c r="E234" s="128"/>
      <c r="F234" s="129"/>
      <c r="G234" s="130"/>
      <c r="H234" s="130"/>
      <c r="I234" s="130"/>
      <c r="J234" s="130"/>
      <c r="K234" s="131"/>
      <c r="L234" s="131"/>
      <c r="M234" s="128"/>
      <c r="N234" s="128"/>
      <c r="O234" s="129"/>
      <c r="P234" s="129"/>
      <c r="Q234" s="128"/>
      <c r="R234" s="128"/>
      <c r="S234" s="128"/>
      <c r="T234" s="132"/>
      <c r="U234" s="132"/>
      <c r="V234" s="132" t="s">
        <v>0</v>
      </c>
      <c r="W234" s="133"/>
      <c r="X234" s="129"/>
    </row>
    <row r="235" spans="1:37">
      <c r="D235" s="167" t="s">
        <v>413</v>
      </c>
      <c r="E235" s="128"/>
      <c r="F235" s="129"/>
      <c r="G235" s="130"/>
      <c r="H235" s="130"/>
      <c r="I235" s="130"/>
      <c r="J235" s="130"/>
      <c r="K235" s="131"/>
      <c r="L235" s="131"/>
      <c r="M235" s="128"/>
      <c r="N235" s="128"/>
      <c r="O235" s="129"/>
      <c r="P235" s="129"/>
      <c r="Q235" s="128"/>
      <c r="R235" s="128"/>
      <c r="S235" s="128"/>
      <c r="T235" s="132"/>
      <c r="U235" s="132"/>
      <c r="V235" s="132" t="s">
        <v>0</v>
      </c>
      <c r="W235" s="133"/>
      <c r="X235" s="129"/>
    </row>
    <row r="236" spans="1:37">
      <c r="D236" s="167" t="s">
        <v>414</v>
      </c>
      <c r="E236" s="128"/>
      <c r="F236" s="129"/>
      <c r="G236" s="130"/>
      <c r="H236" s="130"/>
      <c r="I236" s="130"/>
      <c r="J236" s="130"/>
      <c r="K236" s="131"/>
      <c r="L236" s="131"/>
      <c r="M236" s="128"/>
      <c r="N236" s="128"/>
      <c r="O236" s="129"/>
      <c r="P236" s="129"/>
      <c r="Q236" s="128"/>
      <c r="R236" s="128"/>
      <c r="S236" s="128"/>
      <c r="T236" s="132"/>
      <c r="U236" s="132"/>
      <c r="V236" s="132" t="s">
        <v>0</v>
      </c>
      <c r="W236" s="133"/>
      <c r="X236" s="129"/>
    </row>
    <row r="237" spans="1:37">
      <c r="D237" s="167" t="s">
        <v>415</v>
      </c>
      <c r="E237" s="128"/>
      <c r="F237" s="129"/>
      <c r="G237" s="130"/>
      <c r="H237" s="130"/>
      <c r="I237" s="130"/>
      <c r="J237" s="130"/>
      <c r="K237" s="131"/>
      <c r="L237" s="131"/>
      <c r="M237" s="128"/>
      <c r="N237" s="128"/>
      <c r="O237" s="129"/>
      <c r="P237" s="129"/>
      <c r="Q237" s="128"/>
      <c r="R237" s="128"/>
      <c r="S237" s="128"/>
      <c r="T237" s="132"/>
      <c r="U237" s="132"/>
      <c r="V237" s="132" t="s">
        <v>0</v>
      </c>
      <c r="W237" s="133"/>
      <c r="X237" s="129"/>
    </row>
    <row r="238" spans="1:37">
      <c r="D238" s="167" t="s">
        <v>199</v>
      </c>
      <c r="E238" s="128"/>
      <c r="F238" s="129"/>
      <c r="G238" s="130"/>
      <c r="H238" s="130"/>
      <c r="I238" s="130"/>
      <c r="J238" s="130"/>
      <c r="K238" s="131"/>
      <c r="L238" s="131"/>
      <c r="M238" s="128"/>
      <c r="N238" s="128"/>
      <c r="O238" s="129"/>
      <c r="P238" s="129"/>
      <c r="Q238" s="128"/>
      <c r="R238" s="128"/>
      <c r="S238" s="128"/>
      <c r="T238" s="132"/>
      <c r="U238" s="132"/>
      <c r="V238" s="132" t="s">
        <v>0</v>
      </c>
      <c r="W238" s="133"/>
      <c r="X238" s="129"/>
    </row>
    <row r="239" spans="1:37">
      <c r="D239" s="167" t="s">
        <v>416</v>
      </c>
      <c r="E239" s="128"/>
      <c r="F239" s="129"/>
      <c r="G239" s="130"/>
      <c r="H239" s="130"/>
      <c r="I239" s="130"/>
      <c r="J239" s="130"/>
      <c r="K239" s="131"/>
      <c r="L239" s="131"/>
      <c r="M239" s="128"/>
      <c r="N239" s="128"/>
      <c r="O239" s="129"/>
      <c r="P239" s="129"/>
      <c r="Q239" s="128"/>
      <c r="R239" s="128"/>
      <c r="S239" s="128"/>
      <c r="T239" s="132"/>
      <c r="U239" s="132"/>
      <c r="V239" s="132" t="s">
        <v>0</v>
      </c>
      <c r="W239" s="133"/>
      <c r="X239" s="129"/>
    </row>
    <row r="240" spans="1:37">
      <c r="D240" s="167" t="s">
        <v>417</v>
      </c>
      <c r="E240" s="128"/>
      <c r="F240" s="129"/>
      <c r="G240" s="130"/>
      <c r="H240" s="130"/>
      <c r="I240" s="130"/>
      <c r="J240" s="130"/>
      <c r="K240" s="131"/>
      <c r="L240" s="131"/>
      <c r="M240" s="128"/>
      <c r="N240" s="128"/>
      <c r="O240" s="129"/>
      <c r="P240" s="129"/>
      <c r="Q240" s="128"/>
      <c r="R240" s="128"/>
      <c r="S240" s="128"/>
      <c r="T240" s="132"/>
      <c r="U240" s="132"/>
      <c r="V240" s="132" t="s">
        <v>0</v>
      </c>
      <c r="W240" s="133"/>
      <c r="X240" s="129"/>
    </row>
    <row r="241" spans="1:37">
      <c r="D241" s="167" t="s">
        <v>418</v>
      </c>
      <c r="E241" s="128"/>
      <c r="F241" s="129"/>
      <c r="G241" s="130"/>
      <c r="H241" s="130"/>
      <c r="I241" s="130"/>
      <c r="J241" s="130"/>
      <c r="K241" s="131"/>
      <c r="L241" s="131"/>
      <c r="M241" s="128"/>
      <c r="N241" s="128"/>
      <c r="O241" s="129"/>
      <c r="P241" s="129"/>
      <c r="Q241" s="128"/>
      <c r="R241" s="128"/>
      <c r="S241" s="128"/>
      <c r="T241" s="132"/>
      <c r="U241" s="132"/>
      <c r="V241" s="132" t="s">
        <v>0</v>
      </c>
      <c r="W241" s="133"/>
      <c r="X241" s="129"/>
    </row>
    <row r="242" spans="1:37">
      <c r="D242" s="167" t="s">
        <v>419</v>
      </c>
      <c r="E242" s="128"/>
      <c r="F242" s="129"/>
      <c r="G242" s="130"/>
      <c r="H242" s="130"/>
      <c r="I242" s="130"/>
      <c r="J242" s="130"/>
      <c r="K242" s="131"/>
      <c r="L242" s="131"/>
      <c r="M242" s="128"/>
      <c r="N242" s="128"/>
      <c r="O242" s="129"/>
      <c r="P242" s="129"/>
      <c r="Q242" s="128"/>
      <c r="R242" s="128"/>
      <c r="S242" s="128"/>
      <c r="T242" s="132"/>
      <c r="U242" s="132"/>
      <c r="V242" s="132" t="s">
        <v>0</v>
      </c>
      <c r="W242" s="133"/>
      <c r="X242" s="129"/>
    </row>
    <row r="243" spans="1:37">
      <c r="D243" s="167" t="s">
        <v>420</v>
      </c>
      <c r="E243" s="128"/>
      <c r="F243" s="129"/>
      <c r="G243" s="130"/>
      <c r="H243" s="130"/>
      <c r="I243" s="130"/>
      <c r="J243" s="130"/>
      <c r="K243" s="131"/>
      <c r="L243" s="131"/>
      <c r="M243" s="128"/>
      <c r="N243" s="128"/>
      <c r="O243" s="129"/>
      <c r="P243" s="129"/>
      <c r="Q243" s="128"/>
      <c r="R243" s="128"/>
      <c r="S243" s="128"/>
      <c r="T243" s="132"/>
      <c r="U243" s="132"/>
      <c r="V243" s="132" t="s">
        <v>0</v>
      </c>
      <c r="W243" s="133"/>
      <c r="X243" s="129"/>
    </row>
    <row r="244" spans="1:37">
      <c r="A244" s="79">
        <v>58</v>
      </c>
      <c r="B244" s="80" t="s">
        <v>395</v>
      </c>
      <c r="C244" s="81" t="s">
        <v>421</v>
      </c>
      <c r="D244" s="167" t="s">
        <v>605</v>
      </c>
      <c r="E244" s="82">
        <v>33.405999999999999</v>
      </c>
      <c r="F244" s="83" t="s">
        <v>152</v>
      </c>
      <c r="K244" s="85">
        <v>3.7159999999999999E-2</v>
      </c>
      <c r="L244" s="85">
        <f>E244*K244</f>
        <v>1.2413669599999999</v>
      </c>
      <c r="N244" s="82">
        <f>E244*M244</f>
        <v>0</v>
      </c>
      <c r="O244" s="83">
        <v>20</v>
      </c>
      <c r="P244" s="83" t="s">
        <v>129</v>
      </c>
      <c r="V244" s="86" t="s">
        <v>365</v>
      </c>
      <c r="W244" s="87">
        <v>54.953000000000003</v>
      </c>
      <c r="X244" s="81" t="s">
        <v>422</v>
      </c>
      <c r="Y244" s="81" t="s">
        <v>421</v>
      </c>
      <c r="Z244" s="83" t="s">
        <v>146</v>
      </c>
      <c r="AB244" s="83">
        <v>1</v>
      </c>
      <c r="AJ244" s="72" t="s">
        <v>367</v>
      </c>
      <c r="AK244" s="72" t="s">
        <v>133</v>
      </c>
    </row>
    <row r="245" spans="1:37">
      <c r="D245" s="167" t="s">
        <v>423</v>
      </c>
      <c r="E245" s="128"/>
      <c r="F245" s="129"/>
      <c r="G245" s="130"/>
      <c r="H245" s="130"/>
      <c r="I245" s="130"/>
      <c r="J245" s="130"/>
      <c r="K245" s="131"/>
      <c r="L245" s="131"/>
      <c r="M245" s="128"/>
      <c r="N245" s="128"/>
      <c r="O245" s="129"/>
      <c r="P245" s="129"/>
      <c r="Q245" s="128"/>
      <c r="R245" s="128"/>
      <c r="S245" s="128"/>
      <c r="T245" s="132"/>
      <c r="U245" s="132"/>
      <c r="V245" s="132" t="s">
        <v>0</v>
      </c>
      <c r="W245" s="133"/>
      <c r="X245" s="129"/>
    </row>
    <row r="246" spans="1:37">
      <c r="D246" s="167" t="s">
        <v>424</v>
      </c>
      <c r="E246" s="128"/>
      <c r="F246" s="129"/>
      <c r="G246" s="130"/>
      <c r="H246" s="130"/>
      <c r="I246" s="130"/>
      <c r="J246" s="130"/>
      <c r="K246" s="131"/>
      <c r="L246" s="131"/>
      <c r="M246" s="128"/>
      <c r="N246" s="128"/>
      <c r="O246" s="129"/>
      <c r="P246" s="129"/>
      <c r="Q246" s="128"/>
      <c r="R246" s="128"/>
      <c r="S246" s="128"/>
      <c r="T246" s="132"/>
      <c r="U246" s="132"/>
      <c r="V246" s="132" t="s">
        <v>0</v>
      </c>
      <c r="W246" s="133"/>
      <c r="X246" s="129"/>
    </row>
    <row r="247" spans="1:37">
      <c r="A247" s="79">
        <v>59</v>
      </c>
      <c r="B247" s="80" t="s">
        <v>395</v>
      </c>
      <c r="C247" s="81" t="s">
        <v>425</v>
      </c>
      <c r="D247" s="167" t="s">
        <v>426</v>
      </c>
      <c r="E247" s="82">
        <v>88.77</v>
      </c>
      <c r="F247" s="83" t="s">
        <v>152</v>
      </c>
      <c r="K247" s="85">
        <v>1.7850000000000001E-2</v>
      </c>
      <c r="L247" s="85">
        <f>E247*K247</f>
        <v>1.5845445</v>
      </c>
      <c r="N247" s="82">
        <f>E247*M247</f>
        <v>0</v>
      </c>
      <c r="O247" s="83">
        <v>20</v>
      </c>
      <c r="P247" s="83" t="s">
        <v>129</v>
      </c>
      <c r="V247" s="86" t="s">
        <v>365</v>
      </c>
      <c r="W247" s="87">
        <v>127.82899999999999</v>
      </c>
      <c r="X247" s="81" t="s">
        <v>427</v>
      </c>
      <c r="Y247" s="81" t="s">
        <v>425</v>
      </c>
      <c r="Z247" s="83" t="s">
        <v>165</v>
      </c>
      <c r="AB247" s="83">
        <v>1</v>
      </c>
      <c r="AJ247" s="72" t="s">
        <v>367</v>
      </c>
      <c r="AK247" s="72" t="s">
        <v>133</v>
      </c>
    </row>
    <row r="248" spans="1:37">
      <c r="D248" s="167" t="s">
        <v>428</v>
      </c>
      <c r="E248" s="128"/>
      <c r="F248" s="129"/>
      <c r="G248" s="130"/>
      <c r="H248" s="130"/>
      <c r="I248" s="130"/>
      <c r="J248" s="130"/>
      <c r="K248" s="131"/>
      <c r="L248" s="131"/>
      <c r="M248" s="128"/>
      <c r="N248" s="128"/>
      <c r="O248" s="129"/>
      <c r="P248" s="129"/>
      <c r="Q248" s="128"/>
      <c r="R248" s="128"/>
      <c r="S248" s="128"/>
      <c r="T248" s="132"/>
      <c r="U248" s="132"/>
      <c r="V248" s="132" t="s">
        <v>0</v>
      </c>
      <c r="W248" s="133"/>
      <c r="X248" s="129"/>
    </row>
    <row r="249" spans="1:37">
      <c r="D249" s="167" t="s">
        <v>429</v>
      </c>
      <c r="E249" s="128"/>
      <c r="F249" s="129"/>
      <c r="G249" s="130"/>
      <c r="H249" s="130"/>
      <c r="I249" s="130"/>
      <c r="J249" s="130"/>
      <c r="K249" s="131"/>
      <c r="L249" s="131"/>
      <c r="M249" s="128"/>
      <c r="N249" s="128"/>
      <c r="O249" s="129"/>
      <c r="P249" s="129"/>
      <c r="Q249" s="128"/>
      <c r="R249" s="128"/>
      <c r="S249" s="128"/>
      <c r="T249" s="132"/>
      <c r="U249" s="132"/>
      <c r="V249" s="132" t="s">
        <v>0</v>
      </c>
      <c r="W249" s="133"/>
      <c r="X249" s="129"/>
    </row>
    <row r="250" spans="1:37">
      <c r="D250" s="167" t="s">
        <v>430</v>
      </c>
      <c r="E250" s="128"/>
      <c r="F250" s="129"/>
      <c r="G250" s="130"/>
      <c r="H250" s="130"/>
      <c r="I250" s="130"/>
      <c r="J250" s="130"/>
      <c r="K250" s="131"/>
      <c r="L250" s="131"/>
      <c r="M250" s="128"/>
      <c r="N250" s="128"/>
      <c r="O250" s="129"/>
      <c r="P250" s="129"/>
      <c r="Q250" s="128"/>
      <c r="R250" s="128"/>
      <c r="S250" s="128"/>
      <c r="T250" s="132"/>
      <c r="U250" s="132"/>
      <c r="V250" s="132" t="s">
        <v>0</v>
      </c>
      <c r="W250" s="133"/>
      <c r="X250" s="129"/>
    </row>
    <row r="251" spans="1:37">
      <c r="D251" s="167" t="s">
        <v>431</v>
      </c>
      <c r="E251" s="128"/>
      <c r="F251" s="129"/>
      <c r="G251" s="130"/>
      <c r="H251" s="130"/>
      <c r="I251" s="130"/>
      <c r="J251" s="130"/>
      <c r="K251" s="131"/>
      <c r="L251" s="131"/>
      <c r="M251" s="128"/>
      <c r="N251" s="128"/>
      <c r="O251" s="129"/>
      <c r="P251" s="129"/>
      <c r="Q251" s="128"/>
      <c r="R251" s="128"/>
      <c r="S251" s="128"/>
      <c r="T251" s="132"/>
      <c r="U251" s="132"/>
      <c r="V251" s="132" t="s">
        <v>0</v>
      </c>
      <c r="W251" s="133"/>
      <c r="X251" s="129"/>
    </row>
    <row r="252" spans="1:37" ht="20.399999999999999">
      <c r="A252" s="79">
        <v>60</v>
      </c>
      <c r="B252" s="80" t="s">
        <v>395</v>
      </c>
      <c r="C252" s="81" t="s">
        <v>432</v>
      </c>
      <c r="D252" s="167" t="s">
        <v>433</v>
      </c>
      <c r="E252" s="82">
        <v>180.7</v>
      </c>
      <c r="F252" s="83" t="s">
        <v>152</v>
      </c>
      <c r="K252" s="85">
        <v>1.7850000000000001E-2</v>
      </c>
      <c r="L252" s="85">
        <f>E252*K252</f>
        <v>3.225495</v>
      </c>
      <c r="N252" s="82">
        <f>E252*M252</f>
        <v>0</v>
      </c>
      <c r="O252" s="83">
        <v>20</v>
      </c>
      <c r="P252" s="83" t="s">
        <v>129</v>
      </c>
      <c r="V252" s="86" t="s">
        <v>365</v>
      </c>
      <c r="W252" s="87">
        <v>260.20800000000003</v>
      </c>
      <c r="X252" s="81" t="s">
        <v>427</v>
      </c>
      <c r="Y252" s="81" t="s">
        <v>432</v>
      </c>
      <c r="Z252" s="83" t="s">
        <v>165</v>
      </c>
      <c r="AB252" s="83">
        <v>6</v>
      </c>
      <c r="AJ252" s="72" t="s">
        <v>367</v>
      </c>
      <c r="AK252" s="72" t="s">
        <v>133</v>
      </c>
    </row>
    <row r="253" spans="1:37">
      <c r="D253" s="167" t="s">
        <v>368</v>
      </c>
      <c r="E253" s="128"/>
      <c r="F253" s="129"/>
      <c r="G253" s="130"/>
      <c r="H253" s="130"/>
      <c r="I253" s="130"/>
      <c r="J253" s="130"/>
      <c r="K253" s="131"/>
      <c r="L253" s="131"/>
      <c r="M253" s="128"/>
      <c r="N253" s="128"/>
      <c r="O253" s="129"/>
      <c r="P253" s="129"/>
      <c r="Q253" s="128"/>
      <c r="R253" s="128"/>
      <c r="S253" s="128"/>
      <c r="T253" s="132"/>
      <c r="U253" s="132"/>
      <c r="V253" s="132" t="s">
        <v>0</v>
      </c>
      <c r="W253" s="133"/>
      <c r="X253" s="129"/>
    </row>
    <row r="254" spans="1:37">
      <c r="D254" s="167" t="s">
        <v>434</v>
      </c>
      <c r="E254" s="128"/>
      <c r="F254" s="129"/>
      <c r="G254" s="130"/>
      <c r="H254" s="130"/>
      <c r="I254" s="130"/>
      <c r="J254" s="130"/>
      <c r="K254" s="131"/>
      <c r="L254" s="131"/>
      <c r="M254" s="128"/>
      <c r="N254" s="128"/>
      <c r="O254" s="129"/>
      <c r="P254" s="129"/>
      <c r="Q254" s="128"/>
      <c r="R254" s="128"/>
      <c r="S254" s="128"/>
      <c r="T254" s="132"/>
      <c r="U254" s="132"/>
      <c r="V254" s="132" t="s">
        <v>0</v>
      </c>
      <c r="W254" s="133"/>
      <c r="X254" s="129"/>
    </row>
    <row r="255" spans="1:37">
      <c r="A255" s="79">
        <v>61</v>
      </c>
      <c r="B255" s="80" t="s">
        <v>395</v>
      </c>
      <c r="C255" s="81" t="s">
        <v>435</v>
      </c>
      <c r="D255" s="167" t="s">
        <v>436</v>
      </c>
      <c r="F255" s="83" t="s">
        <v>58</v>
      </c>
      <c r="L255" s="85">
        <f>E255*K255</f>
        <v>0</v>
      </c>
      <c r="N255" s="82">
        <f>E255*M255</f>
        <v>0</v>
      </c>
      <c r="O255" s="83">
        <v>20</v>
      </c>
      <c r="P255" s="83" t="s">
        <v>129</v>
      </c>
      <c r="V255" s="86" t="s">
        <v>365</v>
      </c>
      <c r="X255" s="81" t="s">
        <v>437</v>
      </c>
      <c r="Y255" s="81" t="s">
        <v>435</v>
      </c>
      <c r="Z255" s="83" t="s">
        <v>438</v>
      </c>
      <c r="AB255" s="83">
        <v>1</v>
      </c>
      <c r="AJ255" s="72" t="s">
        <v>367</v>
      </c>
      <c r="AK255" s="72" t="s">
        <v>133</v>
      </c>
    </row>
    <row r="256" spans="1:37">
      <c r="D256" s="168" t="s">
        <v>439</v>
      </c>
      <c r="E256" s="135">
        <f>J256</f>
        <v>0</v>
      </c>
      <c r="H256" s="135"/>
      <c r="I256" s="135"/>
      <c r="J256" s="135"/>
      <c r="L256" s="136">
        <f>SUM(L223:L255)</f>
        <v>17.367419080000001</v>
      </c>
      <c r="N256" s="137">
        <f>SUM(N223:N255)</f>
        <v>0</v>
      </c>
      <c r="W256" s="87">
        <f>SUM(W223:W255)</f>
        <v>758.10599999999999</v>
      </c>
    </row>
    <row r="258" spans="1:37">
      <c r="B258" s="81" t="s">
        <v>440</v>
      </c>
    </row>
    <row r="259" spans="1:37">
      <c r="A259" s="79">
        <v>62</v>
      </c>
      <c r="B259" s="80" t="s">
        <v>441</v>
      </c>
      <c r="C259" s="81" t="s">
        <v>442</v>
      </c>
      <c r="D259" s="167" t="s">
        <v>443</v>
      </c>
      <c r="E259" s="82">
        <v>11</v>
      </c>
      <c r="F259" s="83" t="s">
        <v>137</v>
      </c>
      <c r="L259" s="85">
        <f>E259*K259</f>
        <v>0</v>
      </c>
      <c r="N259" s="82">
        <f>E259*M259</f>
        <v>0</v>
      </c>
      <c r="O259" s="83">
        <v>20</v>
      </c>
      <c r="P259" s="83" t="s">
        <v>129</v>
      </c>
      <c r="V259" s="86" t="s">
        <v>365</v>
      </c>
      <c r="W259" s="87">
        <v>7.5019999999999998</v>
      </c>
      <c r="X259" s="81" t="s">
        <v>444</v>
      </c>
      <c r="Y259" s="81" t="s">
        <v>442</v>
      </c>
      <c r="Z259" s="83" t="s">
        <v>445</v>
      </c>
      <c r="AB259" s="83">
        <v>7</v>
      </c>
      <c r="AJ259" s="72" t="s">
        <v>367</v>
      </c>
      <c r="AK259" s="72" t="s">
        <v>133</v>
      </c>
    </row>
    <row r="260" spans="1:37">
      <c r="D260" s="167" t="s">
        <v>446</v>
      </c>
      <c r="E260" s="128"/>
      <c r="F260" s="129"/>
      <c r="G260" s="130"/>
      <c r="H260" s="130"/>
      <c r="I260" s="130"/>
      <c r="J260" s="130"/>
      <c r="K260" s="131"/>
      <c r="L260" s="131"/>
      <c r="M260" s="128"/>
      <c r="N260" s="128"/>
      <c r="O260" s="129"/>
      <c r="P260" s="129"/>
      <c r="Q260" s="128"/>
      <c r="R260" s="128"/>
      <c r="S260" s="128"/>
      <c r="T260" s="132"/>
      <c r="U260" s="132"/>
      <c r="V260" s="132" t="s">
        <v>0</v>
      </c>
      <c r="W260" s="133"/>
      <c r="X260" s="129"/>
    </row>
    <row r="261" spans="1:37">
      <c r="A261" s="79">
        <v>63</v>
      </c>
      <c r="B261" s="80" t="s">
        <v>143</v>
      </c>
      <c r="C261" s="81" t="s">
        <v>447</v>
      </c>
      <c r="D261" s="167" t="s">
        <v>448</v>
      </c>
      <c r="E261" s="82">
        <v>2</v>
      </c>
      <c r="F261" s="83" t="s">
        <v>137</v>
      </c>
      <c r="K261" s="85">
        <v>2.1999999999999999E-2</v>
      </c>
      <c r="L261" s="85">
        <f t="shared" ref="L261:L266" si="0">E261*K261</f>
        <v>4.3999999999999997E-2</v>
      </c>
      <c r="N261" s="82">
        <f t="shared" ref="N261:N266" si="1">E261*M261</f>
        <v>0</v>
      </c>
      <c r="O261" s="83">
        <v>20</v>
      </c>
      <c r="P261" s="83" t="s">
        <v>129</v>
      </c>
      <c r="V261" s="86" t="s">
        <v>88</v>
      </c>
      <c r="X261" s="81" t="s">
        <v>449</v>
      </c>
      <c r="Y261" s="81" t="s">
        <v>447</v>
      </c>
      <c r="Z261" s="83" t="s">
        <v>450</v>
      </c>
      <c r="AA261" s="81" t="s">
        <v>451</v>
      </c>
      <c r="AB261" s="83">
        <v>8</v>
      </c>
      <c r="AJ261" s="72" t="s">
        <v>452</v>
      </c>
      <c r="AK261" s="72" t="s">
        <v>133</v>
      </c>
    </row>
    <row r="262" spans="1:37">
      <c r="A262" s="79">
        <v>64</v>
      </c>
      <c r="B262" s="80" t="s">
        <v>143</v>
      </c>
      <c r="C262" s="81" t="s">
        <v>453</v>
      </c>
      <c r="D262" s="167" t="s">
        <v>454</v>
      </c>
      <c r="E262" s="82">
        <v>1</v>
      </c>
      <c r="F262" s="83" t="s">
        <v>137</v>
      </c>
      <c r="K262" s="85">
        <v>2.1999999999999999E-2</v>
      </c>
      <c r="L262" s="85">
        <f t="shared" si="0"/>
        <v>2.1999999999999999E-2</v>
      </c>
      <c r="N262" s="82">
        <f t="shared" si="1"/>
        <v>0</v>
      </c>
      <c r="O262" s="83">
        <v>20</v>
      </c>
      <c r="P262" s="83" t="s">
        <v>129</v>
      </c>
      <c r="V262" s="86" t="s">
        <v>88</v>
      </c>
      <c r="X262" s="81" t="s">
        <v>449</v>
      </c>
      <c r="Y262" s="81" t="s">
        <v>453</v>
      </c>
      <c r="Z262" s="83" t="s">
        <v>450</v>
      </c>
      <c r="AA262" s="81" t="s">
        <v>451</v>
      </c>
      <c r="AB262" s="83">
        <v>8</v>
      </c>
      <c r="AJ262" s="72" t="s">
        <v>452</v>
      </c>
      <c r="AK262" s="72" t="s">
        <v>133</v>
      </c>
    </row>
    <row r="263" spans="1:37">
      <c r="A263" s="79">
        <v>65</v>
      </c>
      <c r="B263" s="80" t="s">
        <v>143</v>
      </c>
      <c r="C263" s="81" t="s">
        <v>455</v>
      </c>
      <c r="D263" s="167" t="s">
        <v>456</v>
      </c>
      <c r="E263" s="82">
        <v>3</v>
      </c>
      <c r="F263" s="83" t="s">
        <v>137</v>
      </c>
      <c r="K263" s="85">
        <v>2.1999999999999999E-2</v>
      </c>
      <c r="L263" s="85">
        <f t="shared" si="0"/>
        <v>6.6000000000000003E-2</v>
      </c>
      <c r="N263" s="82">
        <f t="shared" si="1"/>
        <v>0</v>
      </c>
      <c r="O263" s="83">
        <v>20</v>
      </c>
      <c r="P263" s="83" t="s">
        <v>129</v>
      </c>
      <c r="V263" s="86" t="s">
        <v>88</v>
      </c>
      <c r="X263" s="81" t="s">
        <v>449</v>
      </c>
      <c r="Y263" s="81" t="s">
        <v>455</v>
      </c>
      <c r="Z263" s="83" t="s">
        <v>450</v>
      </c>
      <c r="AA263" s="81" t="s">
        <v>451</v>
      </c>
      <c r="AB263" s="83">
        <v>8</v>
      </c>
      <c r="AJ263" s="72" t="s">
        <v>452</v>
      </c>
      <c r="AK263" s="72" t="s">
        <v>133</v>
      </c>
    </row>
    <row r="264" spans="1:37">
      <c r="A264" s="79">
        <v>66</v>
      </c>
      <c r="B264" s="80" t="s">
        <v>143</v>
      </c>
      <c r="C264" s="81" t="s">
        <v>457</v>
      </c>
      <c r="D264" s="167" t="s">
        <v>458</v>
      </c>
      <c r="E264" s="82">
        <v>2</v>
      </c>
      <c r="F264" s="83" t="s">
        <v>137</v>
      </c>
      <c r="K264" s="85">
        <v>2.1999999999999999E-2</v>
      </c>
      <c r="L264" s="85">
        <f t="shared" si="0"/>
        <v>4.3999999999999997E-2</v>
      </c>
      <c r="N264" s="82">
        <f t="shared" si="1"/>
        <v>0</v>
      </c>
      <c r="O264" s="83">
        <v>20</v>
      </c>
      <c r="P264" s="83" t="s">
        <v>129</v>
      </c>
      <c r="V264" s="86" t="s">
        <v>88</v>
      </c>
      <c r="X264" s="81" t="s">
        <v>449</v>
      </c>
      <c r="Y264" s="81" t="s">
        <v>457</v>
      </c>
      <c r="Z264" s="83" t="s">
        <v>450</v>
      </c>
      <c r="AA264" s="81" t="s">
        <v>451</v>
      </c>
      <c r="AB264" s="83">
        <v>8</v>
      </c>
      <c r="AJ264" s="72" t="s">
        <v>452</v>
      </c>
      <c r="AK264" s="72" t="s">
        <v>133</v>
      </c>
    </row>
    <row r="265" spans="1:37">
      <c r="A265" s="79">
        <v>67</v>
      </c>
      <c r="B265" s="80" t="s">
        <v>143</v>
      </c>
      <c r="C265" s="81" t="s">
        <v>459</v>
      </c>
      <c r="D265" s="167" t="s">
        <v>460</v>
      </c>
      <c r="E265" s="82">
        <v>3</v>
      </c>
      <c r="F265" s="83" t="s">
        <v>137</v>
      </c>
      <c r="K265" s="85">
        <v>2.1999999999999999E-2</v>
      </c>
      <c r="L265" s="85">
        <f t="shared" si="0"/>
        <v>6.6000000000000003E-2</v>
      </c>
      <c r="N265" s="82">
        <f t="shared" si="1"/>
        <v>0</v>
      </c>
      <c r="O265" s="83">
        <v>20</v>
      </c>
      <c r="P265" s="83" t="s">
        <v>129</v>
      </c>
      <c r="V265" s="86" t="s">
        <v>88</v>
      </c>
      <c r="X265" s="81" t="s">
        <v>449</v>
      </c>
      <c r="Y265" s="81" t="s">
        <v>459</v>
      </c>
      <c r="Z265" s="83" t="s">
        <v>450</v>
      </c>
      <c r="AA265" s="81" t="s">
        <v>451</v>
      </c>
      <c r="AB265" s="83">
        <v>8</v>
      </c>
      <c r="AJ265" s="72" t="s">
        <v>452</v>
      </c>
      <c r="AK265" s="72" t="s">
        <v>133</v>
      </c>
    </row>
    <row r="266" spans="1:37">
      <c r="A266" s="79">
        <v>68</v>
      </c>
      <c r="B266" s="80" t="s">
        <v>441</v>
      </c>
      <c r="C266" s="81" t="s">
        <v>461</v>
      </c>
      <c r="D266" s="167" t="s">
        <v>462</v>
      </c>
      <c r="F266" s="83" t="s">
        <v>58</v>
      </c>
      <c r="L266" s="85">
        <f t="shared" si="0"/>
        <v>0</v>
      </c>
      <c r="N266" s="82">
        <f t="shared" si="1"/>
        <v>0</v>
      </c>
      <c r="O266" s="83">
        <v>20</v>
      </c>
      <c r="P266" s="83" t="s">
        <v>129</v>
      </c>
      <c r="V266" s="86" t="s">
        <v>365</v>
      </c>
      <c r="X266" s="81" t="s">
        <v>463</v>
      </c>
      <c r="Y266" s="81" t="s">
        <v>461</v>
      </c>
      <c r="Z266" s="83" t="s">
        <v>438</v>
      </c>
      <c r="AB266" s="83">
        <v>1</v>
      </c>
      <c r="AJ266" s="72" t="s">
        <v>367</v>
      </c>
      <c r="AK266" s="72" t="s">
        <v>133</v>
      </c>
    </row>
    <row r="267" spans="1:37">
      <c r="D267" s="168" t="s">
        <v>464</v>
      </c>
      <c r="E267" s="135">
        <f>J267</f>
        <v>0</v>
      </c>
      <c r="H267" s="135"/>
      <c r="I267" s="135"/>
      <c r="J267" s="135"/>
      <c r="L267" s="136">
        <f>SUM(L258:L266)</f>
        <v>0.24199999999999999</v>
      </c>
      <c r="N267" s="137">
        <f>SUM(N258:N266)</f>
        <v>0</v>
      </c>
      <c r="W267" s="87">
        <f>SUM(W258:W266)</f>
        <v>7.5019999999999998</v>
      </c>
    </row>
    <row r="269" spans="1:37">
      <c r="B269" s="81" t="s">
        <v>465</v>
      </c>
    </row>
    <row r="270" spans="1:37">
      <c r="A270" s="79">
        <v>69</v>
      </c>
      <c r="B270" s="80" t="s">
        <v>466</v>
      </c>
      <c r="C270" s="81" t="s">
        <v>467</v>
      </c>
      <c r="D270" s="167" t="s">
        <v>468</v>
      </c>
      <c r="E270" s="82">
        <v>1</v>
      </c>
      <c r="F270" s="83" t="s">
        <v>137</v>
      </c>
      <c r="K270" s="85">
        <v>6.3000000000000003E-4</v>
      </c>
      <c r="L270" s="85">
        <f>E270*K270</f>
        <v>6.3000000000000003E-4</v>
      </c>
      <c r="N270" s="82">
        <f>E270*M270</f>
        <v>0</v>
      </c>
      <c r="O270" s="83">
        <v>20</v>
      </c>
      <c r="P270" s="83" t="s">
        <v>129</v>
      </c>
      <c r="V270" s="86" t="s">
        <v>365</v>
      </c>
      <c r="W270" s="87">
        <v>2.8650000000000002</v>
      </c>
      <c r="X270" s="81" t="s">
        <v>469</v>
      </c>
      <c r="Y270" s="81" t="s">
        <v>467</v>
      </c>
      <c r="Z270" s="83" t="s">
        <v>445</v>
      </c>
      <c r="AB270" s="83">
        <v>7</v>
      </c>
      <c r="AJ270" s="72" t="s">
        <v>367</v>
      </c>
      <c r="AK270" s="72" t="s">
        <v>133</v>
      </c>
    </row>
    <row r="271" spans="1:37">
      <c r="D271" s="167" t="s">
        <v>470</v>
      </c>
      <c r="E271" s="128"/>
      <c r="F271" s="129"/>
      <c r="G271" s="130"/>
      <c r="H271" s="130"/>
      <c r="I271" s="130"/>
      <c r="J271" s="130"/>
      <c r="K271" s="131"/>
      <c r="L271" s="131"/>
      <c r="M271" s="128"/>
      <c r="N271" s="128"/>
      <c r="O271" s="129"/>
      <c r="P271" s="129"/>
      <c r="Q271" s="128"/>
      <c r="R271" s="128"/>
      <c r="S271" s="128"/>
      <c r="T271" s="132"/>
      <c r="U271" s="132"/>
      <c r="V271" s="132" t="s">
        <v>0</v>
      </c>
      <c r="W271" s="133"/>
      <c r="X271" s="129"/>
    </row>
    <row r="272" spans="1:37">
      <c r="A272" s="79">
        <v>70</v>
      </c>
      <c r="B272" s="80" t="s">
        <v>143</v>
      </c>
      <c r="C272" s="81" t="s">
        <v>471</v>
      </c>
      <c r="D272" s="167" t="s">
        <v>472</v>
      </c>
      <c r="E272" s="82">
        <v>1</v>
      </c>
      <c r="F272" s="83" t="s">
        <v>137</v>
      </c>
      <c r="L272" s="85">
        <f>E272*K272</f>
        <v>0</v>
      </c>
      <c r="N272" s="82">
        <f>E272*M272</f>
        <v>0</v>
      </c>
      <c r="O272" s="83">
        <v>20</v>
      </c>
      <c r="P272" s="83" t="s">
        <v>129</v>
      </c>
      <c r="V272" s="86" t="s">
        <v>88</v>
      </c>
      <c r="X272" s="81" t="s">
        <v>473</v>
      </c>
      <c r="Y272" s="81" t="s">
        <v>471</v>
      </c>
      <c r="Z272" s="83" t="s">
        <v>474</v>
      </c>
      <c r="AA272" s="81" t="s">
        <v>129</v>
      </c>
      <c r="AB272" s="83">
        <v>8</v>
      </c>
      <c r="AJ272" s="72" t="s">
        <v>452</v>
      </c>
      <c r="AK272" s="72" t="s">
        <v>133</v>
      </c>
    </row>
    <row r="273" spans="1:37">
      <c r="A273" s="79">
        <v>71</v>
      </c>
      <c r="B273" s="80" t="s">
        <v>466</v>
      </c>
      <c r="C273" s="81" t="s">
        <v>475</v>
      </c>
      <c r="D273" s="167" t="s">
        <v>476</v>
      </c>
      <c r="E273" s="82">
        <v>2</v>
      </c>
      <c r="F273" s="83" t="s">
        <v>137</v>
      </c>
      <c r="K273" s="85">
        <v>7.3999999999999999E-4</v>
      </c>
      <c r="L273" s="85">
        <f>E273*K273</f>
        <v>1.48E-3</v>
      </c>
      <c r="N273" s="82">
        <f>E273*M273</f>
        <v>0</v>
      </c>
      <c r="O273" s="83">
        <v>20</v>
      </c>
      <c r="P273" s="83" t="s">
        <v>129</v>
      </c>
      <c r="V273" s="86" t="s">
        <v>365</v>
      </c>
      <c r="W273" s="87">
        <v>6.5039999999999996</v>
      </c>
      <c r="X273" s="81" t="s">
        <v>477</v>
      </c>
      <c r="Y273" s="81" t="s">
        <v>475</v>
      </c>
      <c r="Z273" s="83" t="s">
        <v>445</v>
      </c>
      <c r="AB273" s="83">
        <v>7</v>
      </c>
      <c r="AJ273" s="72" t="s">
        <v>367</v>
      </c>
      <c r="AK273" s="72" t="s">
        <v>133</v>
      </c>
    </row>
    <row r="274" spans="1:37">
      <c r="D274" s="167" t="s">
        <v>478</v>
      </c>
      <c r="E274" s="128"/>
      <c r="F274" s="129"/>
      <c r="G274" s="130"/>
      <c r="H274" s="130"/>
      <c r="I274" s="130"/>
      <c r="J274" s="130"/>
      <c r="K274" s="131"/>
      <c r="L274" s="131"/>
      <c r="M274" s="128"/>
      <c r="N274" s="128"/>
      <c r="O274" s="129"/>
      <c r="P274" s="129"/>
      <c r="Q274" s="128"/>
      <c r="R274" s="128"/>
      <c r="S274" s="128"/>
      <c r="T274" s="132"/>
      <c r="U274" s="132"/>
      <c r="V274" s="132" t="s">
        <v>0</v>
      </c>
      <c r="W274" s="133"/>
      <c r="X274" s="129"/>
    </row>
    <row r="275" spans="1:37" ht="20.399999999999999">
      <c r="A275" s="79">
        <v>72</v>
      </c>
      <c r="B275" s="80" t="s">
        <v>143</v>
      </c>
      <c r="C275" s="81" t="s">
        <v>479</v>
      </c>
      <c r="D275" s="167" t="s">
        <v>480</v>
      </c>
      <c r="E275" s="82">
        <v>2</v>
      </c>
      <c r="F275" s="83" t="s">
        <v>137</v>
      </c>
      <c r="L275" s="85">
        <f>E275*K275</f>
        <v>0</v>
      </c>
      <c r="N275" s="82">
        <f>E275*M275</f>
        <v>0</v>
      </c>
      <c r="O275" s="83">
        <v>20</v>
      </c>
      <c r="P275" s="83" t="s">
        <v>129</v>
      </c>
      <c r="V275" s="86" t="s">
        <v>88</v>
      </c>
      <c r="X275" s="81" t="s">
        <v>481</v>
      </c>
      <c r="Y275" s="81" t="s">
        <v>479</v>
      </c>
      <c r="Z275" s="83" t="s">
        <v>474</v>
      </c>
      <c r="AA275" s="81" t="s">
        <v>129</v>
      </c>
      <c r="AB275" s="83">
        <v>8</v>
      </c>
      <c r="AJ275" s="72" t="s">
        <v>452</v>
      </c>
      <c r="AK275" s="72" t="s">
        <v>133</v>
      </c>
    </row>
    <row r="276" spans="1:37">
      <c r="A276" s="79">
        <v>73</v>
      </c>
      <c r="B276" s="80" t="s">
        <v>466</v>
      </c>
      <c r="C276" s="81" t="s">
        <v>482</v>
      </c>
      <c r="D276" s="167" t="s">
        <v>483</v>
      </c>
      <c r="E276" s="82">
        <v>1928.78</v>
      </c>
      <c r="F276" s="83" t="s">
        <v>484</v>
      </c>
      <c r="K276" s="85">
        <v>5.0000000000000002E-5</v>
      </c>
      <c r="L276" s="85">
        <f>E276*K276</f>
        <v>9.6438999999999997E-2</v>
      </c>
      <c r="N276" s="82">
        <f>E276*M276</f>
        <v>0</v>
      </c>
      <c r="O276" s="83">
        <v>20</v>
      </c>
      <c r="P276" s="83" t="s">
        <v>129</v>
      </c>
      <c r="V276" s="86" t="s">
        <v>365</v>
      </c>
      <c r="W276" s="87">
        <v>102.22499999999999</v>
      </c>
      <c r="X276" s="81" t="s">
        <v>485</v>
      </c>
      <c r="Y276" s="81" t="s">
        <v>482</v>
      </c>
      <c r="Z276" s="83" t="s">
        <v>486</v>
      </c>
      <c r="AB276" s="83">
        <v>7</v>
      </c>
      <c r="AJ276" s="72" t="s">
        <v>367</v>
      </c>
      <c r="AK276" s="72" t="s">
        <v>133</v>
      </c>
    </row>
    <row r="277" spans="1:37">
      <c r="D277" s="167" t="s">
        <v>487</v>
      </c>
      <c r="E277" s="128"/>
      <c r="F277" s="129"/>
      <c r="G277" s="130"/>
      <c r="H277" s="130"/>
      <c r="I277" s="130"/>
      <c r="J277" s="130"/>
      <c r="K277" s="131"/>
      <c r="L277" s="131"/>
      <c r="M277" s="128"/>
      <c r="N277" s="128"/>
      <c r="O277" s="129"/>
      <c r="P277" s="129"/>
      <c r="Q277" s="128"/>
      <c r="R277" s="128"/>
      <c r="S277" s="128"/>
      <c r="T277" s="132"/>
      <c r="U277" s="132"/>
      <c r="V277" s="132" t="s">
        <v>0</v>
      </c>
      <c r="W277" s="133"/>
      <c r="X277" s="129"/>
    </row>
    <row r="278" spans="1:37">
      <c r="D278" s="167" t="s">
        <v>488</v>
      </c>
      <c r="E278" s="128"/>
      <c r="F278" s="129"/>
      <c r="G278" s="130"/>
      <c r="H278" s="130"/>
      <c r="I278" s="130"/>
      <c r="J278" s="130"/>
      <c r="K278" s="131"/>
      <c r="L278" s="131"/>
      <c r="M278" s="128"/>
      <c r="N278" s="128"/>
      <c r="O278" s="129"/>
      <c r="P278" s="129"/>
      <c r="Q278" s="128"/>
      <c r="R278" s="128"/>
      <c r="S278" s="128"/>
      <c r="T278" s="132"/>
      <c r="U278" s="132"/>
      <c r="V278" s="132" t="s">
        <v>0</v>
      </c>
      <c r="W278" s="133"/>
      <c r="X278" s="129"/>
    </row>
    <row r="279" spans="1:37">
      <c r="A279" s="79">
        <v>74</v>
      </c>
      <c r="B279" s="80" t="s">
        <v>143</v>
      </c>
      <c r="C279" s="81" t="s">
        <v>489</v>
      </c>
      <c r="D279" s="167" t="s">
        <v>490</v>
      </c>
      <c r="E279" s="82">
        <v>1928.78</v>
      </c>
      <c r="F279" s="83" t="s">
        <v>484</v>
      </c>
      <c r="L279" s="85">
        <f>E279*K279</f>
        <v>0</v>
      </c>
      <c r="N279" s="82">
        <f>E279*M279</f>
        <v>0</v>
      </c>
      <c r="O279" s="83">
        <v>20</v>
      </c>
      <c r="P279" s="83" t="s">
        <v>129</v>
      </c>
      <c r="V279" s="86" t="s">
        <v>88</v>
      </c>
      <c r="X279" s="81" t="s">
        <v>491</v>
      </c>
      <c r="Y279" s="81" t="s">
        <v>489</v>
      </c>
      <c r="Z279" s="83" t="s">
        <v>492</v>
      </c>
      <c r="AA279" s="81" t="s">
        <v>129</v>
      </c>
      <c r="AB279" s="83">
        <v>8</v>
      </c>
      <c r="AJ279" s="72" t="s">
        <v>452</v>
      </c>
      <c r="AK279" s="72" t="s">
        <v>133</v>
      </c>
    </row>
    <row r="280" spans="1:37">
      <c r="A280" s="79">
        <v>75</v>
      </c>
      <c r="B280" s="80" t="s">
        <v>143</v>
      </c>
      <c r="C280" s="81" t="s">
        <v>493</v>
      </c>
      <c r="D280" s="167" t="s">
        <v>494</v>
      </c>
      <c r="E280" s="82">
        <v>57</v>
      </c>
      <c r="F280" s="83" t="s">
        <v>137</v>
      </c>
      <c r="L280" s="85">
        <f>E280*K280</f>
        <v>0</v>
      </c>
      <c r="N280" s="82">
        <f>E280*M280</f>
        <v>0</v>
      </c>
      <c r="O280" s="83">
        <v>20</v>
      </c>
      <c r="P280" s="83" t="s">
        <v>129</v>
      </c>
      <c r="V280" s="86" t="s">
        <v>88</v>
      </c>
      <c r="X280" s="81" t="s">
        <v>491</v>
      </c>
      <c r="Y280" s="81" t="s">
        <v>493</v>
      </c>
      <c r="Z280" s="83" t="s">
        <v>492</v>
      </c>
      <c r="AA280" s="81" t="s">
        <v>129</v>
      </c>
      <c r="AB280" s="83">
        <v>8</v>
      </c>
      <c r="AJ280" s="72" t="s">
        <v>452</v>
      </c>
      <c r="AK280" s="72" t="s">
        <v>133</v>
      </c>
    </row>
    <row r="281" spans="1:37">
      <c r="D281" s="167" t="s">
        <v>495</v>
      </c>
      <c r="E281" s="128"/>
      <c r="F281" s="129"/>
      <c r="G281" s="130"/>
      <c r="H281" s="130"/>
      <c r="I281" s="130"/>
      <c r="J281" s="130"/>
      <c r="K281" s="131"/>
      <c r="L281" s="131"/>
      <c r="M281" s="128"/>
      <c r="N281" s="128"/>
      <c r="O281" s="129"/>
      <c r="P281" s="129"/>
      <c r="Q281" s="128"/>
      <c r="R281" s="128"/>
      <c r="S281" s="128"/>
      <c r="T281" s="132"/>
      <c r="U281" s="132"/>
      <c r="V281" s="132" t="s">
        <v>0</v>
      </c>
      <c r="W281" s="133"/>
      <c r="X281" s="129"/>
    </row>
    <row r="282" spans="1:37">
      <c r="D282" s="167" t="s">
        <v>496</v>
      </c>
      <c r="E282" s="128"/>
      <c r="F282" s="129"/>
      <c r="G282" s="130"/>
      <c r="H282" s="130"/>
      <c r="I282" s="130"/>
      <c r="J282" s="130"/>
      <c r="K282" s="131"/>
      <c r="L282" s="131"/>
      <c r="M282" s="128"/>
      <c r="N282" s="128"/>
      <c r="O282" s="129"/>
      <c r="P282" s="129"/>
      <c r="Q282" s="128"/>
      <c r="R282" s="128"/>
      <c r="S282" s="128"/>
      <c r="T282" s="132"/>
      <c r="U282" s="132"/>
      <c r="V282" s="132" t="s">
        <v>0</v>
      </c>
      <c r="W282" s="133"/>
      <c r="X282" s="129"/>
    </row>
    <row r="283" spans="1:37">
      <c r="A283" s="79">
        <v>76</v>
      </c>
      <c r="B283" s="80" t="s">
        <v>466</v>
      </c>
      <c r="C283" s="81" t="s">
        <v>497</v>
      </c>
      <c r="D283" s="167" t="s">
        <v>498</v>
      </c>
      <c r="F283" s="83" t="s">
        <v>58</v>
      </c>
      <c r="L283" s="85">
        <f>E283*K283</f>
        <v>0</v>
      </c>
      <c r="N283" s="82">
        <f>E283*M283</f>
        <v>0</v>
      </c>
      <c r="O283" s="83">
        <v>20</v>
      </c>
      <c r="P283" s="83" t="s">
        <v>129</v>
      </c>
      <c r="V283" s="86" t="s">
        <v>365</v>
      </c>
      <c r="X283" s="81" t="s">
        <v>499</v>
      </c>
      <c r="Y283" s="81" t="s">
        <v>497</v>
      </c>
      <c r="Z283" s="83" t="s">
        <v>486</v>
      </c>
      <c r="AB283" s="83">
        <v>1</v>
      </c>
      <c r="AJ283" s="72" t="s">
        <v>367</v>
      </c>
      <c r="AK283" s="72" t="s">
        <v>133</v>
      </c>
    </row>
    <row r="284" spans="1:37">
      <c r="D284" s="168" t="s">
        <v>500</v>
      </c>
      <c r="E284" s="135">
        <f>J284</f>
        <v>0</v>
      </c>
      <c r="H284" s="135"/>
      <c r="I284" s="135"/>
      <c r="J284" s="135"/>
      <c r="L284" s="136">
        <f>SUM(L269:L283)</f>
        <v>9.8548999999999998E-2</v>
      </c>
      <c r="N284" s="137">
        <f>SUM(N269:N283)</f>
        <v>0</v>
      </c>
      <c r="W284" s="87">
        <f>SUM(W269:W283)</f>
        <v>111.59399999999999</v>
      </c>
    </row>
    <row r="286" spans="1:37">
      <c r="B286" s="81" t="s">
        <v>501</v>
      </c>
    </row>
    <row r="287" spans="1:37">
      <c r="A287" s="79">
        <v>77</v>
      </c>
      <c r="B287" s="80" t="s">
        <v>502</v>
      </c>
      <c r="C287" s="81" t="s">
        <v>503</v>
      </c>
      <c r="D287" s="167" t="s">
        <v>504</v>
      </c>
      <c r="E287" s="82">
        <v>328</v>
      </c>
      <c r="F287" s="83" t="s">
        <v>152</v>
      </c>
      <c r="L287" s="85">
        <f>E287*K287</f>
        <v>0</v>
      </c>
      <c r="N287" s="82">
        <f>E287*M287</f>
        <v>0</v>
      </c>
      <c r="O287" s="83">
        <v>20</v>
      </c>
      <c r="P287" s="83" t="s">
        <v>129</v>
      </c>
      <c r="V287" s="86" t="s">
        <v>365</v>
      </c>
      <c r="W287" s="87">
        <v>26.568000000000001</v>
      </c>
      <c r="X287" s="81" t="s">
        <v>505</v>
      </c>
      <c r="Y287" s="81" t="s">
        <v>503</v>
      </c>
      <c r="Z287" s="83" t="s">
        <v>146</v>
      </c>
      <c r="AB287" s="83">
        <v>7</v>
      </c>
      <c r="AJ287" s="72" t="s">
        <v>367</v>
      </c>
      <c r="AK287" s="72" t="s">
        <v>133</v>
      </c>
    </row>
    <row r="288" spans="1:37">
      <c r="A288" s="79">
        <v>78</v>
      </c>
      <c r="B288" s="80" t="s">
        <v>502</v>
      </c>
      <c r="C288" s="81" t="s">
        <v>506</v>
      </c>
      <c r="D288" s="167" t="s">
        <v>507</v>
      </c>
      <c r="E288" s="82">
        <v>206.35</v>
      </c>
      <c r="F288" s="83" t="s">
        <v>218</v>
      </c>
      <c r="L288" s="85">
        <f>E288*K288</f>
        <v>0</v>
      </c>
      <c r="N288" s="82">
        <f>E288*M288</f>
        <v>0</v>
      </c>
      <c r="O288" s="83">
        <v>20</v>
      </c>
      <c r="P288" s="83" t="s">
        <v>129</v>
      </c>
      <c r="V288" s="86" t="s">
        <v>365</v>
      </c>
      <c r="W288" s="87">
        <v>7.2220000000000004</v>
      </c>
      <c r="X288" s="81" t="s">
        <v>508</v>
      </c>
      <c r="Y288" s="81" t="s">
        <v>506</v>
      </c>
      <c r="Z288" s="83" t="s">
        <v>240</v>
      </c>
      <c r="AB288" s="83">
        <v>1</v>
      </c>
      <c r="AJ288" s="72" t="s">
        <v>367</v>
      </c>
      <c r="AK288" s="72" t="s">
        <v>133</v>
      </c>
    </row>
    <row r="289" spans="1:37">
      <c r="D289" s="167" t="s">
        <v>509</v>
      </c>
      <c r="E289" s="128"/>
      <c r="F289" s="129"/>
      <c r="G289" s="130"/>
      <c r="H289" s="130"/>
      <c r="I289" s="130"/>
      <c r="J289" s="130"/>
      <c r="K289" s="131"/>
      <c r="L289" s="131"/>
      <c r="M289" s="128"/>
      <c r="N289" s="128"/>
      <c r="O289" s="129"/>
      <c r="P289" s="129"/>
      <c r="Q289" s="128"/>
      <c r="R289" s="128"/>
      <c r="S289" s="128"/>
      <c r="T289" s="132"/>
      <c r="U289" s="132"/>
      <c r="V289" s="132" t="s">
        <v>0</v>
      </c>
      <c r="W289" s="133"/>
      <c r="X289" s="129"/>
    </row>
    <row r="290" spans="1:37">
      <c r="A290" s="79">
        <v>79</v>
      </c>
      <c r="B290" s="80" t="s">
        <v>502</v>
      </c>
      <c r="C290" s="81" t="s">
        <v>510</v>
      </c>
      <c r="D290" s="167" t="s">
        <v>511</v>
      </c>
      <c r="E290" s="82">
        <v>167.6</v>
      </c>
      <c r="F290" s="83" t="s">
        <v>218</v>
      </c>
      <c r="K290" s="85">
        <v>4.0000000000000003E-5</v>
      </c>
      <c r="L290" s="85">
        <f>E290*K290</f>
        <v>6.7039999999999999E-3</v>
      </c>
      <c r="N290" s="82">
        <f>E290*M290</f>
        <v>0</v>
      </c>
      <c r="O290" s="83">
        <v>20</v>
      </c>
      <c r="P290" s="83" t="s">
        <v>129</v>
      </c>
      <c r="V290" s="86" t="s">
        <v>365</v>
      </c>
      <c r="W290" s="87">
        <v>67.040000000000006</v>
      </c>
      <c r="X290" s="81" t="s">
        <v>512</v>
      </c>
      <c r="Y290" s="81" t="s">
        <v>510</v>
      </c>
      <c r="Z290" s="83" t="s">
        <v>146</v>
      </c>
      <c r="AB290" s="83">
        <v>7</v>
      </c>
      <c r="AJ290" s="72" t="s">
        <v>367</v>
      </c>
      <c r="AK290" s="72" t="s">
        <v>133</v>
      </c>
    </row>
    <row r="291" spans="1:37">
      <c r="D291" s="167" t="s">
        <v>513</v>
      </c>
      <c r="E291" s="128"/>
      <c r="F291" s="129"/>
      <c r="G291" s="130"/>
      <c r="H291" s="130"/>
      <c r="I291" s="130"/>
      <c r="J291" s="130"/>
      <c r="K291" s="131"/>
      <c r="L291" s="131"/>
      <c r="M291" s="128"/>
      <c r="N291" s="128"/>
      <c r="O291" s="129"/>
      <c r="P291" s="129"/>
      <c r="Q291" s="128"/>
      <c r="R291" s="128"/>
      <c r="S291" s="128"/>
      <c r="T291" s="132"/>
      <c r="U291" s="132"/>
      <c r="V291" s="132" t="s">
        <v>0</v>
      </c>
      <c r="W291" s="133"/>
      <c r="X291" s="129"/>
    </row>
    <row r="292" spans="1:37">
      <c r="A292" s="79">
        <v>80</v>
      </c>
      <c r="B292" s="80" t="s">
        <v>502</v>
      </c>
      <c r="C292" s="81" t="s">
        <v>514</v>
      </c>
      <c r="D292" s="167" t="s">
        <v>515</v>
      </c>
      <c r="E292" s="82">
        <v>328</v>
      </c>
      <c r="F292" s="83" t="s">
        <v>152</v>
      </c>
      <c r="L292" s="85">
        <f>E292*K292</f>
        <v>0</v>
      </c>
      <c r="M292" s="82">
        <v>1E-3</v>
      </c>
      <c r="N292" s="82">
        <f>E292*M292</f>
        <v>0.32800000000000001</v>
      </c>
      <c r="O292" s="83">
        <v>20</v>
      </c>
      <c r="P292" s="83" t="s">
        <v>129</v>
      </c>
      <c r="V292" s="86" t="s">
        <v>365</v>
      </c>
      <c r="W292" s="87">
        <v>83.64</v>
      </c>
      <c r="X292" s="81" t="s">
        <v>516</v>
      </c>
      <c r="Y292" s="81" t="s">
        <v>514</v>
      </c>
      <c r="Z292" s="83" t="s">
        <v>517</v>
      </c>
      <c r="AB292" s="83">
        <v>1</v>
      </c>
      <c r="AJ292" s="72" t="s">
        <v>367</v>
      </c>
      <c r="AK292" s="72" t="s">
        <v>133</v>
      </c>
    </row>
    <row r="293" spans="1:37">
      <c r="D293" s="167" t="s">
        <v>518</v>
      </c>
      <c r="E293" s="128"/>
      <c r="F293" s="129"/>
      <c r="G293" s="130"/>
      <c r="H293" s="130"/>
      <c r="I293" s="130"/>
      <c r="J293" s="130"/>
      <c r="K293" s="131"/>
      <c r="L293" s="131"/>
      <c r="M293" s="128"/>
      <c r="N293" s="128"/>
      <c r="O293" s="129"/>
      <c r="P293" s="129"/>
      <c r="Q293" s="128"/>
      <c r="R293" s="128"/>
      <c r="S293" s="128"/>
      <c r="T293" s="132"/>
      <c r="U293" s="132"/>
      <c r="V293" s="132" t="s">
        <v>0</v>
      </c>
      <c r="W293" s="133"/>
      <c r="X293" s="129"/>
    </row>
    <row r="294" spans="1:37">
      <c r="A294" s="79">
        <v>81</v>
      </c>
      <c r="B294" s="80" t="s">
        <v>502</v>
      </c>
      <c r="C294" s="81" t="s">
        <v>519</v>
      </c>
      <c r="D294" s="167" t="s">
        <v>520</v>
      </c>
      <c r="E294" s="82">
        <v>268.39999999999998</v>
      </c>
      <c r="F294" s="83" t="s">
        <v>152</v>
      </c>
      <c r="K294" s="85">
        <v>1.8000000000000001E-4</v>
      </c>
      <c r="L294" s="85">
        <f>E294*K294</f>
        <v>4.8312000000000001E-2</v>
      </c>
      <c r="N294" s="82">
        <f>E294*M294</f>
        <v>0</v>
      </c>
      <c r="O294" s="83">
        <v>20</v>
      </c>
      <c r="P294" s="83" t="s">
        <v>129</v>
      </c>
      <c r="V294" s="86" t="s">
        <v>365</v>
      </c>
      <c r="W294" s="87">
        <v>89.914000000000001</v>
      </c>
      <c r="X294" s="81" t="s">
        <v>521</v>
      </c>
      <c r="Y294" s="81" t="s">
        <v>519</v>
      </c>
      <c r="Z294" s="83" t="s">
        <v>146</v>
      </c>
      <c r="AB294" s="83">
        <v>1</v>
      </c>
      <c r="AJ294" s="72" t="s">
        <v>367</v>
      </c>
      <c r="AK294" s="72" t="s">
        <v>133</v>
      </c>
    </row>
    <row r="295" spans="1:37" ht="20.399999999999999">
      <c r="D295" s="167" t="s">
        <v>522</v>
      </c>
      <c r="E295" s="128"/>
      <c r="F295" s="129"/>
      <c r="G295" s="130"/>
      <c r="H295" s="130"/>
      <c r="I295" s="130"/>
      <c r="J295" s="130"/>
      <c r="K295" s="131"/>
      <c r="L295" s="131"/>
      <c r="M295" s="128"/>
      <c r="N295" s="128"/>
      <c r="O295" s="129"/>
      <c r="P295" s="129"/>
      <c r="Q295" s="128"/>
      <c r="R295" s="128"/>
      <c r="S295" s="128"/>
      <c r="T295" s="132"/>
      <c r="U295" s="132"/>
      <c r="V295" s="132" t="s">
        <v>0</v>
      </c>
      <c r="W295" s="133"/>
      <c r="X295" s="129"/>
    </row>
    <row r="296" spans="1:37">
      <c r="D296" s="167" t="s">
        <v>369</v>
      </c>
      <c r="E296" s="128"/>
      <c r="F296" s="129"/>
      <c r="G296" s="130"/>
      <c r="H296" s="130"/>
      <c r="I296" s="130"/>
      <c r="J296" s="130"/>
      <c r="K296" s="131"/>
      <c r="L296" s="131"/>
      <c r="M296" s="128"/>
      <c r="N296" s="128"/>
      <c r="O296" s="129"/>
      <c r="P296" s="129"/>
      <c r="Q296" s="128"/>
      <c r="R296" s="128"/>
      <c r="S296" s="128"/>
      <c r="T296" s="132"/>
      <c r="U296" s="132"/>
      <c r="V296" s="132" t="s">
        <v>0</v>
      </c>
      <c r="W296" s="133"/>
      <c r="X296" s="129"/>
    </row>
    <row r="297" spans="1:37">
      <c r="A297" s="79">
        <v>82</v>
      </c>
      <c r="B297" s="80" t="s">
        <v>143</v>
      </c>
      <c r="C297" s="81" t="s">
        <v>523</v>
      </c>
      <c r="D297" s="167" t="s">
        <v>524</v>
      </c>
      <c r="E297" s="82">
        <v>299.41800000000001</v>
      </c>
      <c r="F297" s="83" t="s">
        <v>152</v>
      </c>
      <c r="L297" s="85">
        <f>E297*K297</f>
        <v>0</v>
      </c>
      <c r="N297" s="82">
        <f>E297*M297</f>
        <v>0</v>
      </c>
      <c r="O297" s="83">
        <v>20</v>
      </c>
      <c r="P297" s="83" t="s">
        <v>129</v>
      </c>
      <c r="V297" s="86" t="s">
        <v>88</v>
      </c>
      <c r="X297" s="81" t="s">
        <v>525</v>
      </c>
      <c r="Y297" s="81" t="s">
        <v>523</v>
      </c>
      <c r="Z297" s="83" t="s">
        <v>146</v>
      </c>
      <c r="AA297" s="81" t="s">
        <v>129</v>
      </c>
      <c r="AB297" s="83">
        <v>8</v>
      </c>
      <c r="AJ297" s="72" t="s">
        <v>452</v>
      </c>
      <c r="AK297" s="72" t="s">
        <v>133</v>
      </c>
    </row>
    <row r="298" spans="1:37">
      <c r="D298" s="167" t="s">
        <v>526</v>
      </c>
      <c r="E298" s="128"/>
      <c r="F298" s="129"/>
      <c r="G298" s="130"/>
      <c r="H298" s="130"/>
      <c r="I298" s="130"/>
      <c r="J298" s="130"/>
      <c r="K298" s="131"/>
      <c r="L298" s="131"/>
      <c r="M298" s="128"/>
      <c r="N298" s="128"/>
      <c r="O298" s="129"/>
      <c r="P298" s="129"/>
      <c r="Q298" s="128"/>
      <c r="R298" s="128"/>
      <c r="S298" s="128"/>
      <c r="T298" s="132"/>
      <c r="U298" s="132"/>
      <c r="V298" s="132" t="s">
        <v>0</v>
      </c>
      <c r="W298" s="133"/>
      <c r="X298" s="129"/>
    </row>
    <row r="299" spans="1:37">
      <c r="A299" s="79">
        <v>83</v>
      </c>
      <c r="B299" s="80" t="s">
        <v>502</v>
      </c>
      <c r="C299" s="81" t="s">
        <v>527</v>
      </c>
      <c r="D299" s="167" t="s">
        <v>528</v>
      </c>
      <c r="F299" s="83" t="s">
        <v>58</v>
      </c>
      <c r="L299" s="85">
        <f>E299*K299</f>
        <v>0</v>
      </c>
      <c r="N299" s="82">
        <f>E299*M299</f>
        <v>0</v>
      </c>
      <c r="O299" s="83">
        <v>20</v>
      </c>
      <c r="P299" s="83" t="s">
        <v>129</v>
      </c>
      <c r="V299" s="86" t="s">
        <v>365</v>
      </c>
      <c r="X299" s="81" t="s">
        <v>529</v>
      </c>
      <c r="Y299" s="81" t="s">
        <v>527</v>
      </c>
      <c r="Z299" s="83" t="s">
        <v>530</v>
      </c>
      <c r="AB299" s="83">
        <v>1</v>
      </c>
      <c r="AJ299" s="72" t="s">
        <v>367</v>
      </c>
      <c r="AK299" s="72" t="s">
        <v>133</v>
      </c>
    </row>
    <row r="300" spans="1:37">
      <c r="D300" s="168" t="s">
        <v>531</v>
      </c>
      <c r="E300" s="135">
        <f>J300</f>
        <v>0</v>
      </c>
      <c r="H300" s="135"/>
      <c r="I300" s="135"/>
      <c r="J300" s="135"/>
      <c r="L300" s="136">
        <f>SUM(L286:L299)</f>
        <v>5.5016000000000002E-2</v>
      </c>
      <c r="N300" s="137">
        <f>SUM(N286:N299)</f>
        <v>0.32800000000000001</v>
      </c>
      <c r="W300" s="87">
        <f>SUM(W286:W299)</f>
        <v>274.38400000000001</v>
      </c>
    </row>
    <row r="302" spans="1:37">
      <c r="B302" s="81" t="s">
        <v>532</v>
      </c>
    </row>
    <row r="303" spans="1:37">
      <c r="A303" s="79">
        <v>84</v>
      </c>
      <c r="B303" s="80" t="s">
        <v>533</v>
      </c>
      <c r="C303" s="81" t="s">
        <v>534</v>
      </c>
      <c r="D303" s="167" t="s">
        <v>535</v>
      </c>
      <c r="E303" s="82">
        <v>59.816000000000003</v>
      </c>
      <c r="F303" s="83" t="s">
        <v>152</v>
      </c>
      <c r="K303" s="85">
        <v>3.4000000000000002E-4</v>
      </c>
      <c r="L303" s="85">
        <f>E303*K303</f>
        <v>2.0337440000000002E-2</v>
      </c>
      <c r="N303" s="82">
        <f>E303*M303</f>
        <v>0</v>
      </c>
      <c r="O303" s="83">
        <v>20</v>
      </c>
      <c r="P303" s="83" t="s">
        <v>129</v>
      </c>
      <c r="V303" s="86" t="s">
        <v>365</v>
      </c>
      <c r="W303" s="87">
        <v>64.600999999999999</v>
      </c>
      <c r="X303" s="81" t="s">
        <v>536</v>
      </c>
      <c r="Y303" s="81" t="s">
        <v>534</v>
      </c>
      <c r="Z303" s="83" t="s">
        <v>146</v>
      </c>
      <c r="AB303" s="83">
        <v>7</v>
      </c>
      <c r="AJ303" s="72" t="s">
        <v>367</v>
      </c>
      <c r="AK303" s="72" t="s">
        <v>133</v>
      </c>
    </row>
    <row r="304" spans="1:37">
      <c r="D304" s="167" t="s">
        <v>373</v>
      </c>
      <c r="E304" s="128"/>
      <c r="F304" s="129"/>
      <c r="G304" s="130"/>
      <c r="H304" s="130"/>
      <c r="I304" s="130"/>
      <c r="J304" s="130"/>
      <c r="K304" s="131"/>
      <c r="L304" s="131"/>
      <c r="M304" s="128"/>
      <c r="N304" s="128"/>
      <c r="O304" s="129"/>
      <c r="P304" s="129"/>
      <c r="Q304" s="128"/>
      <c r="R304" s="128"/>
      <c r="S304" s="128"/>
      <c r="T304" s="132"/>
      <c r="U304" s="132"/>
      <c r="V304" s="132" t="s">
        <v>0</v>
      </c>
      <c r="W304" s="133"/>
      <c r="X304" s="129"/>
    </row>
    <row r="305" spans="1:37">
      <c r="D305" s="167" t="s">
        <v>374</v>
      </c>
      <c r="E305" s="128"/>
      <c r="F305" s="129"/>
      <c r="G305" s="130"/>
      <c r="H305" s="130"/>
      <c r="I305" s="130"/>
      <c r="J305" s="130"/>
      <c r="K305" s="131"/>
      <c r="L305" s="131"/>
      <c r="M305" s="128"/>
      <c r="N305" s="128"/>
      <c r="O305" s="129"/>
      <c r="P305" s="129"/>
      <c r="Q305" s="128"/>
      <c r="R305" s="128"/>
      <c r="S305" s="128"/>
      <c r="T305" s="132"/>
      <c r="U305" s="132"/>
      <c r="V305" s="132" t="s">
        <v>0</v>
      </c>
      <c r="W305" s="133"/>
      <c r="X305" s="129"/>
    </row>
    <row r="306" spans="1:37">
      <c r="D306" s="167" t="s">
        <v>375</v>
      </c>
      <c r="E306" s="128"/>
      <c r="F306" s="129"/>
      <c r="G306" s="130"/>
      <c r="H306" s="130"/>
      <c r="I306" s="130"/>
      <c r="J306" s="130"/>
      <c r="K306" s="131"/>
      <c r="L306" s="131"/>
      <c r="M306" s="128"/>
      <c r="N306" s="128"/>
      <c r="O306" s="129"/>
      <c r="P306" s="129"/>
      <c r="Q306" s="128"/>
      <c r="R306" s="128"/>
      <c r="S306" s="128"/>
      <c r="T306" s="132"/>
      <c r="U306" s="132"/>
      <c r="V306" s="132" t="s">
        <v>0</v>
      </c>
      <c r="W306" s="133"/>
      <c r="X306" s="129"/>
    </row>
    <row r="307" spans="1:37">
      <c r="D307" s="167" t="s">
        <v>376</v>
      </c>
      <c r="E307" s="128"/>
      <c r="F307" s="129"/>
      <c r="G307" s="130"/>
      <c r="H307" s="130"/>
      <c r="I307" s="130"/>
      <c r="J307" s="130"/>
      <c r="K307" s="131"/>
      <c r="L307" s="131"/>
      <c r="M307" s="128"/>
      <c r="N307" s="128"/>
      <c r="O307" s="129"/>
      <c r="P307" s="129"/>
      <c r="Q307" s="128"/>
      <c r="R307" s="128"/>
      <c r="S307" s="128"/>
      <c r="T307" s="132"/>
      <c r="U307" s="132"/>
      <c r="V307" s="132" t="s">
        <v>0</v>
      </c>
      <c r="W307" s="133"/>
      <c r="X307" s="129"/>
    </row>
    <row r="308" spans="1:37">
      <c r="D308" s="167" t="s">
        <v>377</v>
      </c>
      <c r="E308" s="128"/>
      <c r="F308" s="129"/>
      <c r="G308" s="130"/>
      <c r="H308" s="130"/>
      <c r="I308" s="130"/>
      <c r="J308" s="130"/>
      <c r="K308" s="131"/>
      <c r="L308" s="131"/>
      <c r="M308" s="128"/>
      <c r="N308" s="128"/>
      <c r="O308" s="129"/>
      <c r="P308" s="129"/>
      <c r="Q308" s="128"/>
      <c r="R308" s="128"/>
      <c r="S308" s="128"/>
      <c r="T308" s="132"/>
      <c r="U308" s="132"/>
      <c r="V308" s="132" t="s">
        <v>0</v>
      </c>
      <c r="W308" s="133"/>
      <c r="X308" s="129"/>
    </row>
    <row r="309" spans="1:37">
      <c r="D309" s="167" t="s">
        <v>378</v>
      </c>
      <c r="E309" s="128"/>
      <c r="F309" s="129"/>
      <c r="G309" s="130"/>
      <c r="H309" s="130"/>
      <c r="I309" s="130"/>
      <c r="J309" s="130"/>
      <c r="K309" s="131"/>
      <c r="L309" s="131"/>
      <c r="M309" s="128"/>
      <c r="N309" s="128"/>
      <c r="O309" s="129"/>
      <c r="P309" s="129"/>
      <c r="Q309" s="128"/>
      <c r="R309" s="128"/>
      <c r="S309" s="128"/>
      <c r="T309" s="132"/>
      <c r="U309" s="132"/>
      <c r="V309" s="132" t="s">
        <v>0</v>
      </c>
      <c r="W309" s="133"/>
      <c r="X309" s="129"/>
    </row>
    <row r="310" spans="1:37">
      <c r="D310" s="167" t="s">
        <v>379</v>
      </c>
      <c r="E310" s="128"/>
      <c r="F310" s="129"/>
      <c r="G310" s="130"/>
      <c r="H310" s="130"/>
      <c r="I310" s="130"/>
      <c r="J310" s="130"/>
      <c r="K310" s="131"/>
      <c r="L310" s="131"/>
      <c r="M310" s="128"/>
      <c r="N310" s="128"/>
      <c r="O310" s="129"/>
      <c r="P310" s="129"/>
      <c r="Q310" s="128"/>
      <c r="R310" s="128"/>
      <c r="S310" s="128"/>
      <c r="T310" s="132"/>
      <c r="U310" s="132"/>
      <c r="V310" s="132" t="s">
        <v>0</v>
      </c>
      <c r="W310" s="133"/>
      <c r="X310" s="129"/>
    </row>
    <row r="311" spans="1:37">
      <c r="D311" s="167" t="s">
        <v>380</v>
      </c>
      <c r="E311" s="128"/>
      <c r="F311" s="129"/>
      <c r="G311" s="130"/>
      <c r="H311" s="130"/>
      <c r="I311" s="130"/>
      <c r="J311" s="130"/>
      <c r="K311" s="131"/>
      <c r="L311" s="131"/>
      <c r="M311" s="128"/>
      <c r="N311" s="128"/>
      <c r="O311" s="129"/>
      <c r="P311" s="129"/>
      <c r="Q311" s="128"/>
      <c r="R311" s="128"/>
      <c r="S311" s="128"/>
      <c r="T311" s="132"/>
      <c r="U311" s="132"/>
      <c r="V311" s="132" t="s">
        <v>0</v>
      </c>
      <c r="W311" s="133"/>
      <c r="X311" s="129"/>
    </row>
    <row r="312" spans="1:37">
      <c r="D312" s="167" t="s">
        <v>381</v>
      </c>
      <c r="E312" s="128"/>
      <c r="F312" s="129"/>
      <c r="G312" s="130"/>
      <c r="H312" s="130"/>
      <c r="I312" s="130"/>
      <c r="J312" s="130"/>
      <c r="K312" s="131"/>
      <c r="L312" s="131"/>
      <c r="M312" s="128"/>
      <c r="N312" s="128"/>
      <c r="O312" s="129"/>
      <c r="P312" s="129"/>
      <c r="Q312" s="128"/>
      <c r="R312" s="128"/>
      <c r="S312" s="128"/>
      <c r="T312" s="132"/>
      <c r="U312" s="132"/>
      <c r="V312" s="132" t="s">
        <v>0</v>
      </c>
      <c r="W312" s="133"/>
      <c r="X312" s="129"/>
    </row>
    <row r="313" spans="1:37">
      <c r="A313" s="79">
        <v>85</v>
      </c>
      <c r="B313" s="80" t="s">
        <v>143</v>
      </c>
      <c r="C313" s="81" t="s">
        <v>537</v>
      </c>
      <c r="D313" s="167" t="s">
        <v>538</v>
      </c>
      <c r="E313" s="82">
        <v>65.798000000000002</v>
      </c>
      <c r="F313" s="83" t="s">
        <v>152</v>
      </c>
      <c r="K313" s="85">
        <v>1.01E-2</v>
      </c>
      <c r="L313" s="85">
        <f>E313*K313</f>
        <v>0.66455980000000003</v>
      </c>
      <c r="N313" s="82">
        <f>E313*M313</f>
        <v>0</v>
      </c>
      <c r="O313" s="83">
        <v>20</v>
      </c>
      <c r="P313" s="83" t="s">
        <v>129</v>
      </c>
      <c r="V313" s="86" t="s">
        <v>88</v>
      </c>
      <c r="X313" s="81" t="s">
        <v>539</v>
      </c>
      <c r="Y313" s="81" t="s">
        <v>537</v>
      </c>
      <c r="Z313" s="83" t="s">
        <v>540</v>
      </c>
      <c r="AA313" s="81" t="s">
        <v>129</v>
      </c>
      <c r="AB313" s="83">
        <v>8</v>
      </c>
      <c r="AJ313" s="72" t="s">
        <v>452</v>
      </c>
      <c r="AK313" s="72" t="s">
        <v>133</v>
      </c>
    </row>
    <row r="314" spans="1:37">
      <c r="D314" s="167" t="s">
        <v>541</v>
      </c>
      <c r="E314" s="128"/>
      <c r="F314" s="129"/>
      <c r="G314" s="130"/>
      <c r="H314" s="130"/>
      <c r="I314" s="130"/>
      <c r="J314" s="130"/>
      <c r="K314" s="131"/>
      <c r="L314" s="131"/>
      <c r="M314" s="128"/>
      <c r="N314" s="128"/>
      <c r="O314" s="129"/>
      <c r="P314" s="129"/>
      <c r="Q314" s="128"/>
      <c r="R314" s="128"/>
      <c r="S314" s="128"/>
      <c r="T314" s="132"/>
      <c r="U314" s="132"/>
      <c r="V314" s="132" t="s">
        <v>0</v>
      </c>
      <c r="W314" s="133"/>
      <c r="X314" s="129"/>
    </row>
    <row r="315" spans="1:37">
      <c r="A315" s="79">
        <v>86</v>
      </c>
      <c r="B315" s="80" t="s">
        <v>533</v>
      </c>
      <c r="C315" s="81" t="s">
        <v>542</v>
      </c>
      <c r="D315" s="167" t="s">
        <v>543</v>
      </c>
      <c r="F315" s="83" t="s">
        <v>58</v>
      </c>
      <c r="L315" s="85">
        <f>E315*K315</f>
        <v>0</v>
      </c>
      <c r="N315" s="82">
        <f>E315*M315</f>
        <v>0</v>
      </c>
      <c r="O315" s="83">
        <v>20</v>
      </c>
      <c r="P315" s="83" t="s">
        <v>129</v>
      </c>
      <c r="V315" s="86" t="s">
        <v>365</v>
      </c>
      <c r="X315" s="81" t="s">
        <v>544</v>
      </c>
      <c r="Y315" s="81" t="s">
        <v>542</v>
      </c>
      <c r="Z315" s="83" t="s">
        <v>545</v>
      </c>
      <c r="AB315" s="83">
        <v>1</v>
      </c>
      <c r="AJ315" s="72" t="s">
        <v>367</v>
      </c>
      <c r="AK315" s="72" t="s">
        <v>133</v>
      </c>
    </row>
    <row r="316" spans="1:37">
      <c r="D316" s="168" t="s">
        <v>546</v>
      </c>
      <c r="E316" s="135">
        <f>J316</f>
        <v>0</v>
      </c>
      <c r="H316" s="135"/>
      <c r="I316" s="135"/>
      <c r="J316" s="135"/>
      <c r="L316" s="136">
        <f>SUM(L302:L315)</f>
        <v>0.68489724000000007</v>
      </c>
      <c r="N316" s="137">
        <f>SUM(N302:N315)</f>
        <v>0</v>
      </c>
      <c r="W316" s="87">
        <f>SUM(W302:W315)</f>
        <v>64.600999999999999</v>
      </c>
    </row>
    <row r="318" spans="1:37">
      <c r="B318" s="81" t="s">
        <v>547</v>
      </c>
    </row>
    <row r="319" spans="1:37">
      <c r="A319" s="79">
        <v>87</v>
      </c>
      <c r="B319" s="80" t="s">
        <v>548</v>
      </c>
      <c r="C319" s="81" t="s">
        <v>549</v>
      </c>
      <c r="D319" s="167" t="s">
        <v>550</v>
      </c>
      <c r="E319" s="82">
        <v>61.720999999999997</v>
      </c>
      <c r="F319" s="83" t="s">
        <v>152</v>
      </c>
      <c r="K319" s="85">
        <v>1.57E-3</v>
      </c>
      <c r="L319" s="85">
        <f>E319*K319</f>
        <v>9.690196999999999E-2</v>
      </c>
      <c r="N319" s="82">
        <f>E319*M319</f>
        <v>0</v>
      </c>
      <c r="O319" s="83">
        <v>20</v>
      </c>
      <c r="P319" s="83" t="s">
        <v>129</v>
      </c>
      <c r="V319" s="86" t="s">
        <v>365</v>
      </c>
      <c r="W319" s="87">
        <v>9.5050000000000008</v>
      </c>
      <c r="X319" s="81" t="s">
        <v>551</v>
      </c>
      <c r="Y319" s="81" t="s">
        <v>549</v>
      </c>
      <c r="Z319" s="83" t="s">
        <v>552</v>
      </c>
      <c r="AB319" s="83">
        <v>1</v>
      </c>
      <c r="AJ319" s="72" t="s">
        <v>367</v>
      </c>
      <c r="AK319" s="72" t="s">
        <v>133</v>
      </c>
    </row>
    <row r="320" spans="1:37">
      <c r="D320" s="167" t="s">
        <v>553</v>
      </c>
      <c r="E320" s="128"/>
      <c r="F320" s="129"/>
      <c r="G320" s="130"/>
      <c r="H320" s="130"/>
      <c r="I320" s="130"/>
      <c r="J320" s="130"/>
      <c r="K320" s="131"/>
      <c r="L320" s="131"/>
      <c r="M320" s="128"/>
      <c r="N320" s="128"/>
      <c r="O320" s="129"/>
      <c r="P320" s="129"/>
      <c r="Q320" s="128"/>
      <c r="R320" s="128"/>
      <c r="S320" s="128"/>
      <c r="T320" s="132"/>
      <c r="U320" s="132"/>
      <c r="V320" s="132" t="s">
        <v>0</v>
      </c>
      <c r="W320" s="133"/>
      <c r="X320" s="129"/>
    </row>
    <row r="321" spans="1:37">
      <c r="A321" s="79">
        <v>88</v>
      </c>
      <c r="B321" s="80" t="s">
        <v>548</v>
      </c>
      <c r="C321" s="81" t="s">
        <v>554</v>
      </c>
      <c r="D321" s="167" t="s">
        <v>555</v>
      </c>
      <c r="E321" s="82">
        <v>61.720999999999997</v>
      </c>
      <c r="F321" s="83" t="s">
        <v>152</v>
      </c>
      <c r="K321" s="85">
        <v>1.6000000000000001E-4</v>
      </c>
      <c r="L321" s="85">
        <f>E321*K321</f>
        <v>9.8753599999999997E-3</v>
      </c>
      <c r="N321" s="82">
        <f>E321*M321</f>
        <v>0</v>
      </c>
      <c r="O321" s="83">
        <v>20</v>
      </c>
      <c r="P321" s="83" t="s">
        <v>129</v>
      </c>
      <c r="V321" s="86" t="s">
        <v>365</v>
      </c>
      <c r="W321" s="87">
        <v>16.047000000000001</v>
      </c>
      <c r="X321" s="81" t="s">
        <v>556</v>
      </c>
      <c r="Y321" s="81" t="s">
        <v>554</v>
      </c>
      <c r="Z321" s="83" t="s">
        <v>557</v>
      </c>
      <c r="AB321" s="83">
        <v>1</v>
      </c>
      <c r="AJ321" s="72" t="s">
        <v>367</v>
      </c>
      <c r="AK321" s="72" t="s">
        <v>133</v>
      </c>
    </row>
    <row r="322" spans="1:37">
      <c r="A322" s="79">
        <v>89</v>
      </c>
      <c r="B322" s="80" t="s">
        <v>548</v>
      </c>
      <c r="C322" s="81" t="s">
        <v>558</v>
      </c>
      <c r="D322" s="167" t="s">
        <v>559</v>
      </c>
      <c r="E322" s="82">
        <v>61.720999999999997</v>
      </c>
      <c r="F322" s="83" t="s">
        <v>152</v>
      </c>
      <c r="K322" s="85">
        <v>8.0000000000000007E-5</v>
      </c>
      <c r="L322" s="85">
        <f>E322*K322</f>
        <v>4.9376799999999998E-3</v>
      </c>
      <c r="N322" s="82">
        <f>E322*M322</f>
        <v>0</v>
      </c>
      <c r="O322" s="83">
        <v>20</v>
      </c>
      <c r="P322" s="83" t="s">
        <v>129</v>
      </c>
      <c r="V322" s="86" t="s">
        <v>365</v>
      </c>
      <c r="W322" s="87">
        <v>8.0850000000000009</v>
      </c>
      <c r="X322" s="81" t="s">
        <v>560</v>
      </c>
      <c r="Y322" s="81" t="s">
        <v>558</v>
      </c>
      <c r="Z322" s="83" t="s">
        <v>557</v>
      </c>
      <c r="AB322" s="83">
        <v>1</v>
      </c>
      <c r="AJ322" s="72" t="s">
        <v>367</v>
      </c>
      <c r="AK322" s="72" t="s">
        <v>133</v>
      </c>
    </row>
    <row r="323" spans="1:37">
      <c r="D323" s="168" t="s">
        <v>561</v>
      </c>
      <c r="E323" s="135">
        <f>J323</f>
        <v>0</v>
      </c>
      <c r="H323" s="135"/>
      <c r="I323" s="135"/>
      <c r="J323" s="135"/>
      <c r="L323" s="136">
        <f>SUM(L318:L322)</f>
        <v>0.11171500999999999</v>
      </c>
      <c r="N323" s="137">
        <f>SUM(N318:N322)</f>
        <v>0</v>
      </c>
      <c r="W323" s="87">
        <f>SUM(W318:W322)</f>
        <v>33.637</v>
      </c>
    </row>
    <row r="325" spans="1:37">
      <c r="B325" s="81" t="s">
        <v>562</v>
      </c>
    </row>
    <row r="326" spans="1:37">
      <c r="A326" s="79">
        <v>90</v>
      </c>
      <c r="B326" s="80" t="s">
        <v>563</v>
      </c>
      <c r="C326" s="81" t="s">
        <v>564</v>
      </c>
      <c r="D326" s="167" t="s">
        <v>565</v>
      </c>
      <c r="E326" s="82">
        <v>997.82899999999995</v>
      </c>
      <c r="F326" s="83" t="s">
        <v>152</v>
      </c>
      <c r="K326" s="85">
        <v>8.1999999999999998E-4</v>
      </c>
      <c r="L326" s="85">
        <f>E326*K326</f>
        <v>0.81821977999999995</v>
      </c>
      <c r="N326" s="82">
        <f>E326*M326</f>
        <v>0</v>
      </c>
      <c r="O326" s="83">
        <v>20</v>
      </c>
      <c r="P326" s="83" t="s">
        <v>129</v>
      </c>
      <c r="V326" s="86" t="s">
        <v>365</v>
      </c>
      <c r="W326" s="87">
        <v>385.16199999999998</v>
      </c>
      <c r="X326" s="81" t="s">
        <v>566</v>
      </c>
      <c r="Y326" s="81" t="s">
        <v>564</v>
      </c>
      <c r="Z326" s="83" t="s">
        <v>165</v>
      </c>
      <c r="AB326" s="83">
        <v>7</v>
      </c>
      <c r="AJ326" s="72" t="s">
        <v>367</v>
      </c>
      <c r="AK326" s="72" t="s">
        <v>133</v>
      </c>
    </row>
    <row r="327" spans="1:37">
      <c r="D327" s="167" t="s">
        <v>567</v>
      </c>
      <c r="E327" s="128"/>
      <c r="F327" s="129"/>
      <c r="G327" s="130"/>
      <c r="H327" s="130"/>
      <c r="I327" s="130"/>
      <c r="J327" s="130"/>
      <c r="K327" s="131"/>
      <c r="L327" s="131"/>
      <c r="M327" s="128"/>
      <c r="N327" s="128"/>
      <c r="O327" s="129"/>
      <c r="P327" s="129"/>
      <c r="Q327" s="128"/>
      <c r="R327" s="128"/>
      <c r="S327" s="128"/>
      <c r="T327" s="132"/>
      <c r="U327" s="132"/>
      <c r="V327" s="132" t="s">
        <v>0</v>
      </c>
      <c r="W327" s="133"/>
      <c r="X327" s="129"/>
    </row>
    <row r="328" spans="1:37">
      <c r="D328" s="167" t="s">
        <v>568</v>
      </c>
      <c r="E328" s="128"/>
      <c r="F328" s="129"/>
      <c r="G328" s="130"/>
      <c r="H328" s="130"/>
      <c r="I328" s="130"/>
      <c r="J328" s="130"/>
      <c r="K328" s="131"/>
      <c r="L328" s="131"/>
      <c r="M328" s="128"/>
      <c r="N328" s="128"/>
      <c r="O328" s="129"/>
      <c r="P328" s="129"/>
      <c r="Q328" s="128"/>
      <c r="R328" s="128"/>
      <c r="S328" s="128"/>
      <c r="T328" s="132"/>
      <c r="U328" s="132"/>
      <c r="V328" s="132" t="s">
        <v>0</v>
      </c>
      <c r="W328" s="133"/>
      <c r="X328" s="129"/>
    </row>
    <row r="329" spans="1:37">
      <c r="D329" s="167" t="s">
        <v>569</v>
      </c>
      <c r="E329" s="128"/>
      <c r="F329" s="129"/>
      <c r="G329" s="130"/>
      <c r="H329" s="130"/>
      <c r="I329" s="130"/>
      <c r="J329" s="130"/>
      <c r="K329" s="131"/>
      <c r="L329" s="131"/>
      <c r="M329" s="128"/>
      <c r="N329" s="128"/>
      <c r="O329" s="129"/>
      <c r="P329" s="129"/>
      <c r="Q329" s="128"/>
      <c r="R329" s="128"/>
      <c r="S329" s="128"/>
      <c r="T329" s="132"/>
      <c r="U329" s="132"/>
      <c r="V329" s="132" t="s">
        <v>0</v>
      </c>
      <c r="W329" s="133"/>
      <c r="X329" s="129"/>
    </row>
    <row r="330" spans="1:37">
      <c r="D330" s="167" t="s">
        <v>570</v>
      </c>
      <c r="E330" s="128"/>
      <c r="F330" s="129"/>
      <c r="G330" s="130"/>
      <c r="H330" s="130"/>
      <c r="I330" s="130"/>
      <c r="J330" s="130"/>
      <c r="K330" s="131"/>
      <c r="L330" s="131"/>
      <c r="M330" s="128"/>
      <c r="N330" s="128"/>
      <c r="O330" s="129"/>
      <c r="P330" s="129"/>
      <c r="Q330" s="128"/>
      <c r="R330" s="128"/>
      <c r="S330" s="128"/>
      <c r="T330" s="132"/>
      <c r="U330" s="132"/>
      <c r="V330" s="132" t="s">
        <v>0</v>
      </c>
      <c r="W330" s="133"/>
      <c r="X330" s="129"/>
    </row>
    <row r="331" spans="1:37">
      <c r="D331" s="167" t="s">
        <v>571</v>
      </c>
      <c r="E331" s="128"/>
      <c r="F331" s="129"/>
      <c r="G331" s="130"/>
      <c r="H331" s="130"/>
      <c r="I331" s="130"/>
      <c r="J331" s="130"/>
      <c r="K331" s="131"/>
      <c r="L331" s="131"/>
      <c r="M331" s="128"/>
      <c r="N331" s="128"/>
      <c r="O331" s="129"/>
      <c r="P331" s="129"/>
      <c r="Q331" s="128"/>
      <c r="R331" s="128"/>
      <c r="S331" s="128"/>
      <c r="T331" s="132"/>
      <c r="U331" s="132"/>
      <c r="V331" s="132" t="s">
        <v>0</v>
      </c>
      <c r="W331" s="133"/>
      <c r="X331" s="129"/>
    </row>
    <row r="332" spans="1:37">
      <c r="D332" s="167" t="s">
        <v>572</v>
      </c>
      <c r="E332" s="128"/>
      <c r="F332" s="129"/>
      <c r="G332" s="130"/>
      <c r="H332" s="130"/>
      <c r="I332" s="130"/>
      <c r="J332" s="130"/>
      <c r="K332" s="131"/>
      <c r="L332" s="131"/>
      <c r="M332" s="128"/>
      <c r="N332" s="128"/>
      <c r="O332" s="129"/>
      <c r="P332" s="129"/>
      <c r="Q332" s="128"/>
      <c r="R332" s="128"/>
      <c r="S332" s="128"/>
      <c r="T332" s="132"/>
      <c r="U332" s="132"/>
      <c r="V332" s="132" t="s">
        <v>0</v>
      </c>
      <c r="W332" s="133"/>
      <c r="X332" s="129"/>
    </row>
    <row r="333" spans="1:37">
      <c r="D333" s="167" t="s">
        <v>573</v>
      </c>
      <c r="E333" s="128"/>
      <c r="F333" s="129"/>
      <c r="G333" s="130"/>
      <c r="H333" s="130"/>
      <c r="I333" s="130"/>
      <c r="J333" s="130"/>
      <c r="K333" s="131"/>
      <c r="L333" s="131"/>
      <c r="M333" s="128"/>
      <c r="N333" s="128"/>
      <c r="O333" s="129"/>
      <c r="P333" s="129"/>
      <c r="Q333" s="128"/>
      <c r="R333" s="128"/>
      <c r="S333" s="128"/>
      <c r="T333" s="132"/>
      <c r="U333" s="132"/>
      <c r="V333" s="132" t="s">
        <v>0</v>
      </c>
      <c r="W333" s="133"/>
      <c r="X333" s="129"/>
    </row>
    <row r="334" spans="1:37">
      <c r="D334" s="167" t="s">
        <v>574</v>
      </c>
      <c r="E334" s="128"/>
      <c r="F334" s="129"/>
      <c r="G334" s="130"/>
      <c r="H334" s="130"/>
      <c r="I334" s="130"/>
      <c r="J334" s="130"/>
      <c r="K334" s="131"/>
      <c r="L334" s="131"/>
      <c r="M334" s="128"/>
      <c r="N334" s="128"/>
      <c r="O334" s="129"/>
      <c r="P334" s="129"/>
      <c r="Q334" s="128"/>
      <c r="R334" s="128"/>
      <c r="S334" s="128"/>
      <c r="T334" s="132"/>
      <c r="U334" s="132"/>
      <c r="V334" s="132" t="s">
        <v>0</v>
      </c>
      <c r="W334" s="133"/>
      <c r="X334" s="129"/>
    </row>
    <row r="335" spans="1:37">
      <c r="D335" s="167" t="s">
        <v>575</v>
      </c>
      <c r="E335" s="128"/>
      <c r="F335" s="129"/>
      <c r="G335" s="130"/>
      <c r="H335" s="130"/>
      <c r="I335" s="130"/>
      <c r="J335" s="130"/>
      <c r="K335" s="131"/>
      <c r="L335" s="131"/>
      <c r="M335" s="128"/>
      <c r="N335" s="128"/>
      <c r="O335" s="129"/>
      <c r="P335" s="129"/>
      <c r="Q335" s="128"/>
      <c r="R335" s="128"/>
      <c r="S335" s="128"/>
      <c r="T335" s="132"/>
      <c r="U335" s="132"/>
      <c r="V335" s="132" t="s">
        <v>0</v>
      </c>
      <c r="W335" s="133"/>
      <c r="X335" s="129"/>
    </row>
    <row r="336" spans="1:37">
      <c r="D336" s="167" t="s">
        <v>576</v>
      </c>
      <c r="E336" s="128"/>
      <c r="F336" s="129"/>
      <c r="G336" s="130"/>
      <c r="H336" s="130"/>
      <c r="I336" s="130"/>
      <c r="J336" s="130"/>
      <c r="K336" s="131"/>
      <c r="L336" s="131"/>
      <c r="M336" s="128"/>
      <c r="N336" s="128"/>
      <c r="O336" s="129"/>
      <c r="P336" s="129"/>
      <c r="Q336" s="128"/>
      <c r="R336" s="128"/>
      <c r="S336" s="128"/>
      <c r="T336" s="132"/>
      <c r="U336" s="132"/>
      <c r="V336" s="132" t="s">
        <v>0</v>
      </c>
      <c r="W336" s="133"/>
      <c r="X336" s="129"/>
    </row>
    <row r="337" spans="4:24">
      <c r="D337" s="167" t="s">
        <v>189</v>
      </c>
      <c r="E337" s="128"/>
      <c r="F337" s="129"/>
      <c r="G337" s="130"/>
      <c r="H337" s="130"/>
      <c r="I337" s="130"/>
      <c r="J337" s="130"/>
      <c r="K337" s="131"/>
      <c r="L337" s="131"/>
      <c r="M337" s="128"/>
      <c r="N337" s="128"/>
      <c r="O337" s="129"/>
      <c r="P337" s="129"/>
      <c r="Q337" s="128"/>
      <c r="R337" s="128"/>
      <c r="S337" s="128"/>
      <c r="T337" s="132"/>
      <c r="U337" s="132"/>
      <c r="V337" s="132" t="s">
        <v>0</v>
      </c>
      <c r="W337" s="133"/>
      <c r="X337" s="129"/>
    </row>
    <row r="338" spans="4:24">
      <c r="D338" s="167" t="s">
        <v>577</v>
      </c>
      <c r="E338" s="128"/>
      <c r="F338" s="129"/>
      <c r="G338" s="130"/>
      <c r="H338" s="130"/>
      <c r="I338" s="130"/>
      <c r="J338" s="130"/>
      <c r="K338" s="131"/>
      <c r="L338" s="131"/>
      <c r="M338" s="128"/>
      <c r="N338" s="128"/>
      <c r="O338" s="129"/>
      <c r="P338" s="129"/>
      <c r="Q338" s="128"/>
      <c r="R338" s="128"/>
      <c r="S338" s="128"/>
      <c r="T338" s="132"/>
      <c r="U338" s="132"/>
      <c r="V338" s="132" t="s">
        <v>0</v>
      </c>
      <c r="W338" s="133"/>
      <c r="X338" s="129"/>
    </row>
    <row r="339" spans="4:24">
      <c r="D339" s="167" t="s">
        <v>578</v>
      </c>
      <c r="E339" s="128"/>
      <c r="F339" s="129"/>
      <c r="G339" s="130"/>
      <c r="H339" s="130"/>
      <c r="I339" s="130"/>
      <c r="J339" s="130"/>
      <c r="K339" s="131"/>
      <c r="L339" s="131"/>
      <c r="M339" s="128"/>
      <c r="N339" s="128"/>
      <c r="O339" s="129"/>
      <c r="P339" s="129"/>
      <c r="Q339" s="128"/>
      <c r="R339" s="128"/>
      <c r="S339" s="128"/>
      <c r="T339" s="132"/>
      <c r="U339" s="132"/>
      <c r="V339" s="132" t="s">
        <v>0</v>
      </c>
      <c r="W339" s="133"/>
      <c r="X339" s="129"/>
    </row>
    <row r="340" spans="4:24">
      <c r="D340" s="167" t="s">
        <v>192</v>
      </c>
      <c r="E340" s="128"/>
      <c r="F340" s="129"/>
      <c r="G340" s="130"/>
      <c r="H340" s="130"/>
      <c r="I340" s="130"/>
      <c r="J340" s="130"/>
      <c r="K340" s="131"/>
      <c r="L340" s="131"/>
      <c r="M340" s="128"/>
      <c r="N340" s="128"/>
      <c r="O340" s="129"/>
      <c r="P340" s="129"/>
      <c r="Q340" s="128"/>
      <c r="R340" s="128"/>
      <c r="S340" s="128"/>
      <c r="T340" s="132"/>
      <c r="U340" s="132"/>
      <c r="V340" s="132" t="s">
        <v>0</v>
      </c>
      <c r="W340" s="133"/>
      <c r="X340" s="129"/>
    </row>
    <row r="341" spans="4:24">
      <c r="D341" s="167" t="s">
        <v>194</v>
      </c>
      <c r="E341" s="128"/>
      <c r="F341" s="129"/>
      <c r="G341" s="130"/>
      <c r="H341" s="130"/>
      <c r="I341" s="130"/>
      <c r="J341" s="130"/>
      <c r="K341" s="131"/>
      <c r="L341" s="131"/>
      <c r="M341" s="128"/>
      <c r="N341" s="128"/>
      <c r="O341" s="129"/>
      <c r="P341" s="129"/>
      <c r="Q341" s="128"/>
      <c r="R341" s="128"/>
      <c r="S341" s="128"/>
      <c r="T341" s="132"/>
      <c r="U341" s="132"/>
      <c r="V341" s="132" t="s">
        <v>0</v>
      </c>
      <c r="W341" s="133"/>
      <c r="X341" s="129"/>
    </row>
    <row r="342" spans="4:24">
      <c r="D342" s="167" t="s">
        <v>579</v>
      </c>
      <c r="E342" s="128"/>
      <c r="F342" s="129"/>
      <c r="G342" s="130"/>
      <c r="H342" s="130"/>
      <c r="I342" s="130"/>
      <c r="J342" s="130"/>
      <c r="K342" s="131"/>
      <c r="L342" s="131"/>
      <c r="M342" s="128"/>
      <c r="N342" s="128"/>
      <c r="O342" s="129"/>
      <c r="P342" s="129"/>
      <c r="Q342" s="128"/>
      <c r="R342" s="128"/>
      <c r="S342" s="128"/>
      <c r="T342" s="132"/>
      <c r="U342" s="132"/>
      <c r="V342" s="132" t="s">
        <v>0</v>
      </c>
      <c r="W342" s="133"/>
      <c r="X342" s="129"/>
    </row>
    <row r="343" spans="4:24">
      <c r="D343" s="167" t="s">
        <v>580</v>
      </c>
      <c r="E343" s="128"/>
      <c r="F343" s="129"/>
      <c r="G343" s="130"/>
      <c r="H343" s="130"/>
      <c r="I343" s="130"/>
      <c r="J343" s="130"/>
      <c r="K343" s="131"/>
      <c r="L343" s="131"/>
      <c r="M343" s="128"/>
      <c r="N343" s="128"/>
      <c r="O343" s="129"/>
      <c r="P343" s="129"/>
      <c r="Q343" s="128"/>
      <c r="R343" s="128"/>
      <c r="S343" s="128"/>
      <c r="T343" s="132"/>
      <c r="U343" s="132"/>
      <c r="V343" s="132" t="s">
        <v>0</v>
      </c>
      <c r="W343" s="133"/>
      <c r="X343" s="129"/>
    </row>
    <row r="344" spans="4:24">
      <c r="D344" s="167" t="s">
        <v>428</v>
      </c>
      <c r="E344" s="128"/>
      <c r="F344" s="129"/>
      <c r="G344" s="130"/>
      <c r="H344" s="130"/>
      <c r="I344" s="130"/>
      <c r="J344" s="130"/>
      <c r="K344" s="131"/>
      <c r="L344" s="131"/>
      <c r="M344" s="128"/>
      <c r="N344" s="128"/>
      <c r="O344" s="129"/>
      <c r="P344" s="129"/>
      <c r="Q344" s="128"/>
      <c r="R344" s="128"/>
      <c r="S344" s="128"/>
      <c r="T344" s="132"/>
      <c r="U344" s="132"/>
      <c r="V344" s="132" t="s">
        <v>0</v>
      </c>
      <c r="W344" s="133"/>
      <c r="X344" s="129"/>
    </row>
    <row r="345" spans="4:24">
      <c r="D345" s="167" t="s">
        <v>429</v>
      </c>
      <c r="E345" s="128"/>
      <c r="F345" s="129"/>
      <c r="G345" s="130"/>
      <c r="H345" s="130"/>
      <c r="I345" s="130"/>
      <c r="J345" s="130"/>
      <c r="K345" s="131"/>
      <c r="L345" s="131"/>
      <c r="M345" s="128"/>
      <c r="N345" s="128"/>
      <c r="O345" s="129"/>
      <c r="P345" s="129"/>
      <c r="Q345" s="128"/>
      <c r="R345" s="128"/>
      <c r="S345" s="128"/>
      <c r="T345" s="132"/>
      <c r="U345" s="132"/>
      <c r="V345" s="132" t="s">
        <v>0</v>
      </c>
      <c r="W345" s="133"/>
      <c r="X345" s="129"/>
    </row>
    <row r="346" spans="4:24">
      <c r="D346" s="167" t="s">
        <v>581</v>
      </c>
      <c r="E346" s="128"/>
      <c r="F346" s="129"/>
      <c r="G346" s="130"/>
      <c r="H346" s="130"/>
      <c r="I346" s="130"/>
      <c r="J346" s="130"/>
      <c r="K346" s="131"/>
      <c r="L346" s="131"/>
      <c r="M346" s="128"/>
      <c r="N346" s="128"/>
      <c r="O346" s="129"/>
      <c r="P346" s="129"/>
      <c r="Q346" s="128"/>
      <c r="R346" s="128"/>
      <c r="S346" s="128"/>
      <c r="T346" s="132"/>
      <c r="U346" s="132"/>
      <c r="V346" s="132" t="s">
        <v>0</v>
      </c>
      <c r="W346" s="133"/>
      <c r="X346" s="129"/>
    </row>
    <row r="347" spans="4:24">
      <c r="D347" s="167" t="s">
        <v>582</v>
      </c>
      <c r="E347" s="128"/>
      <c r="F347" s="129"/>
      <c r="G347" s="130"/>
      <c r="H347" s="130"/>
      <c r="I347" s="130"/>
      <c r="J347" s="130"/>
      <c r="K347" s="131"/>
      <c r="L347" s="131"/>
      <c r="M347" s="128"/>
      <c r="N347" s="128"/>
      <c r="O347" s="129"/>
      <c r="P347" s="129"/>
      <c r="Q347" s="128"/>
      <c r="R347" s="128"/>
      <c r="S347" s="128"/>
      <c r="T347" s="132"/>
      <c r="U347" s="132"/>
      <c r="V347" s="132" t="s">
        <v>0</v>
      </c>
      <c r="W347" s="133"/>
      <c r="X347" s="129"/>
    </row>
    <row r="348" spans="4:24">
      <c r="D348" s="167" t="s">
        <v>583</v>
      </c>
      <c r="E348" s="128"/>
      <c r="F348" s="129"/>
      <c r="G348" s="130"/>
      <c r="H348" s="130"/>
      <c r="I348" s="130"/>
      <c r="J348" s="130"/>
      <c r="K348" s="131"/>
      <c r="L348" s="131"/>
      <c r="M348" s="128"/>
      <c r="N348" s="128"/>
      <c r="O348" s="129"/>
      <c r="P348" s="129"/>
      <c r="Q348" s="128"/>
      <c r="R348" s="128"/>
      <c r="S348" s="128"/>
      <c r="T348" s="132"/>
      <c r="U348" s="132"/>
      <c r="V348" s="132" t="s">
        <v>0</v>
      </c>
      <c r="W348" s="133"/>
      <c r="X348" s="129"/>
    </row>
    <row r="349" spans="4:24">
      <c r="D349" s="167" t="s">
        <v>584</v>
      </c>
      <c r="E349" s="128"/>
      <c r="F349" s="129"/>
      <c r="G349" s="130"/>
      <c r="H349" s="130"/>
      <c r="I349" s="130"/>
      <c r="J349" s="130"/>
      <c r="K349" s="131"/>
      <c r="L349" s="131"/>
      <c r="M349" s="128"/>
      <c r="N349" s="128"/>
      <c r="O349" s="129"/>
      <c r="P349" s="129"/>
      <c r="Q349" s="128"/>
      <c r="R349" s="128"/>
      <c r="S349" s="128"/>
      <c r="T349" s="132"/>
      <c r="U349" s="132"/>
      <c r="V349" s="132" t="s">
        <v>0</v>
      </c>
      <c r="W349" s="133"/>
      <c r="X349" s="129"/>
    </row>
    <row r="350" spans="4:24">
      <c r="D350" s="167" t="s">
        <v>585</v>
      </c>
      <c r="E350" s="128"/>
      <c r="F350" s="129"/>
      <c r="G350" s="130"/>
      <c r="H350" s="130"/>
      <c r="I350" s="130"/>
      <c r="J350" s="130"/>
      <c r="K350" s="131"/>
      <c r="L350" s="131"/>
      <c r="M350" s="128"/>
      <c r="N350" s="128"/>
      <c r="O350" s="129"/>
      <c r="P350" s="129"/>
      <c r="Q350" s="128"/>
      <c r="R350" s="128"/>
      <c r="S350" s="128"/>
      <c r="T350" s="132"/>
      <c r="U350" s="132"/>
      <c r="V350" s="132" t="s">
        <v>0</v>
      </c>
      <c r="W350" s="133"/>
      <c r="X350" s="129"/>
    </row>
    <row r="351" spans="4:24">
      <c r="D351" s="167" t="s">
        <v>586</v>
      </c>
      <c r="E351" s="128"/>
      <c r="F351" s="129"/>
      <c r="G351" s="130"/>
      <c r="H351" s="130"/>
      <c r="I351" s="130"/>
      <c r="J351" s="130"/>
      <c r="K351" s="131"/>
      <c r="L351" s="131"/>
      <c r="M351" s="128"/>
      <c r="N351" s="128"/>
      <c r="O351" s="129"/>
      <c r="P351" s="129"/>
      <c r="Q351" s="128"/>
      <c r="R351" s="128"/>
      <c r="S351" s="128"/>
      <c r="T351" s="132"/>
      <c r="U351" s="132"/>
      <c r="V351" s="132" t="s">
        <v>0</v>
      </c>
      <c r="W351" s="133"/>
      <c r="X351" s="129"/>
    </row>
    <row r="352" spans="4:24">
      <c r="D352" s="167" t="s">
        <v>587</v>
      </c>
      <c r="E352" s="128"/>
      <c r="F352" s="129"/>
      <c r="G352" s="130"/>
      <c r="H352" s="130"/>
      <c r="I352" s="130"/>
      <c r="J352" s="130"/>
      <c r="K352" s="131"/>
      <c r="L352" s="131"/>
      <c r="M352" s="128"/>
      <c r="N352" s="128"/>
      <c r="O352" s="129"/>
      <c r="P352" s="129"/>
      <c r="Q352" s="128"/>
      <c r="R352" s="128"/>
      <c r="S352" s="128"/>
      <c r="T352" s="132"/>
      <c r="U352" s="132"/>
      <c r="V352" s="132" t="s">
        <v>0</v>
      </c>
      <c r="W352" s="133"/>
      <c r="X352" s="129"/>
    </row>
    <row r="353" spans="1:37">
      <c r="D353" s="167" t="s">
        <v>588</v>
      </c>
      <c r="E353" s="128"/>
      <c r="F353" s="129"/>
      <c r="G353" s="130"/>
      <c r="H353" s="130"/>
      <c r="I353" s="130"/>
      <c r="J353" s="130"/>
      <c r="K353" s="131"/>
      <c r="L353" s="131"/>
      <c r="M353" s="128"/>
      <c r="N353" s="128"/>
      <c r="O353" s="129"/>
      <c r="P353" s="129"/>
      <c r="Q353" s="128"/>
      <c r="R353" s="128"/>
      <c r="S353" s="128"/>
      <c r="T353" s="132"/>
      <c r="U353" s="132"/>
      <c r="V353" s="132" t="s">
        <v>0</v>
      </c>
      <c r="W353" s="133"/>
      <c r="X353" s="129"/>
    </row>
    <row r="354" spans="1:37">
      <c r="D354" s="168" t="s">
        <v>589</v>
      </c>
      <c r="E354" s="135">
        <f>J354</f>
        <v>0</v>
      </c>
      <c r="H354" s="135"/>
      <c r="I354" s="135"/>
      <c r="J354" s="135"/>
      <c r="L354" s="136">
        <f>SUM(L325:L353)</f>
        <v>0.81821977999999995</v>
      </c>
      <c r="N354" s="137">
        <f>SUM(N325:N353)</f>
        <v>0</v>
      </c>
      <c r="W354" s="87">
        <f>SUM(W325:W353)</f>
        <v>385.16199999999998</v>
      </c>
    </row>
    <row r="356" spans="1:37">
      <c r="D356" s="174" t="s">
        <v>590</v>
      </c>
      <c r="E356" s="137">
        <f>J356</f>
        <v>0</v>
      </c>
      <c r="H356" s="135"/>
      <c r="I356" s="135"/>
      <c r="J356" s="135"/>
      <c r="L356" s="136">
        <f>+L217+L221+L256+L267+L284+L300+L316+L323+L354</f>
        <v>19.794203470000003</v>
      </c>
      <c r="N356" s="137">
        <f>+N217+N221+N256+N267+N284+N300+N316+N323+N354</f>
        <v>0.32800000000000001</v>
      </c>
      <c r="W356" s="87">
        <f>+W217+W221+W256+W267+W284+W300+W316+W323+W354</f>
        <v>1658.4699999999998</v>
      </c>
    </row>
    <row r="358" spans="1:37">
      <c r="B358" s="127" t="s">
        <v>591</v>
      </c>
    </row>
    <row r="359" spans="1:37">
      <c r="B359" s="127"/>
    </row>
    <row r="360" spans="1:37">
      <c r="B360" s="81" t="s">
        <v>592</v>
      </c>
    </row>
    <row r="361" spans="1:37">
      <c r="A361" s="79">
        <v>91</v>
      </c>
      <c r="B361" s="80" t="s">
        <v>593</v>
      </c>
      <c r="C361" s="81" t="s">
        <v>594</v>
      </c>
      <c r="D361" s="167" t="s">
        <v>595</v>
      </c>
      <c r="E361" s="82">
        <v>1</v>
      </c>
      <c r="F361" s="83" t="s">
        <v>234</v>
      </c>
      <c r="L361" s="85">
        <f>E361*K361</f>
        <v>0</v>
      </c>
      <c r="N361" s="82">
        <f>E361*M361</f>
        <v>0</v>
      </c>
      <c r="O361" s="83">
        <v>20</v>
      </c>
      <c r="P361" s="83" t="s">
        <v>129</v>
      </c>
      <c r="V361" s="86" t="s">
        <v>596</v>
      </c>
      <c r="W361" s="87">
        <v>6.7000000000000004E-2</v>
      </c>
      <c r="X361" s="81" t="s">
        <v>597</v>
      </c>
      <c r="Y361" s="81" t="s">
        <v>594</v>
      </c>
      <c r="Z361" s="83" t="s">
        <v>598</v>
      </c>
      <c r="AB361" s="83">
        <v>7</v>
      </c>
      <c r="AJ361" s="72" t="s">
        <v>599</v>
      </c>
      <c r="AK361" s="72" t="s">
        <v>133</v>
      </c>
    </row>
    <row r="362" spans="1:37">
      <c r="D362" s="168" t="s">
        <v>600</v>
      </c>
      <c r="E362" s="135">
        <f>J362</f>
        <v>0</v>
      </c>
      <c r="H362" s="135"/>
      <c r="I362" s="135"/>
      <c r="J362" s="135"/>
      <c r="L362" s="136">
        <f>SUM(L358:L361)</f>
        <v>0</v>
      </c>
      <c r="N362" s="137">
        <f>SUM(N358:N361)</f>
        <v>0</v>
      </c>
      <c r="W362" s="87">
        <f>SUM(W358:W361)</f>
        <v>6.7000000000000004E-2</v>
      </c>
    </row>
    <row r="364" spans="1:37">
      <c r="D364" s="174" t="s">
        <v>601</v>
      </c>
      <c r="E364" s="135">
        <f>J364</f>
        <v>0</v>
      </c>
      <c r="H364" s="135"/>
      <c r="I364" s="135"/>
      <c r="J364" s="135"/>
      <c r="L364" s="136">
        <f>+L362</f>
        <v>0</v>
      </c>
      <c r="N364" s="137">
        <f>+N362</f>
        <v>0</v>
      </c>
      <c r="W364" s="87">
        <f>+W362</f>
        <v>6.7000000000000004E-2</v>
      </c>
    </row>
    <row r="366" spans="1:37" ht="13.8">
      <c r="D366" s="175" t="s">
        <v>606</v>
      </c>
      <c r="E366" s="176">
        <f>J366</f>
        <v>0</v>
      </c>
      <c r="H366" s="135"/>
      <c r="I366" s="135"/>
      <c r="J366" s="135"/>
      <c r="L366" s="136">
        <f>+L198+L356+L364</f>
        <v>38.521837130000009</v>
      </c>
      <c r="N366" s="137">
        <f>+N198+N356+N364</f>
        <v>29.739374000000002</v>
      </c>
      <c r="W366" s="87">
        <f>+W198+W356+W364</f>
        <v>2340.9179999999997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workbookViewId="0">
      <selection activeCell="P32" sqref="P32"/>
    </sheetView>
  </sheetViews>
  <sheetFormatPr defaultColWidth="9.109375" defaultRowHeight="10.199999999999999"/>
  <cols>
    <col min="1" max="1" width="0.6640625" style="1" customWidth="1"/>
    <col min="2" max="2" width="3.6640625" style="1" customWidth="1"/>
    <col min="3" max="3" width="7.5546875" style="1" customWidth="1"/>
    <col min="4" max="6" width="14" style="1" customWidth="1"/>
    <col min="7" max="7" width="3.88671875" style="1" customWidth="1"/>
    <col min="8" max="8" width="17.6640625" style="1" customWidth="1"/>
    <col min="9" max="9" width="8.6640625" style="1" customWidth="1"/>
    <col min="10" max="10" width="14" style="1" customWidth="1"/>
    <col min="11" max="11" width="2.33203125" style="1" customWidth="1"/>
    <col min="12" max="12" width="6.88671875" style="1" customWidth="1"/>
    <col min="13" max="23" width="9.109375" style="1"/>
    <col min="24" max="25" width="5.6640625" style="1" customWidth="1"/>
    <col min="26" max="26" width="6.5546875" style="1" customWidth="1"/>
    <col min="27" max="27" width="21.44140625" style="1" customWidth="1"/>
    <col min="28" max="28" width="4.33203125" style="1" customWidth="1"/>
    <col min="29" max="29" width="8.33203125" style="1" customWidth="1"/>
    <col min="30" max="30" width="8.6640625" style="1" customWidth="1"/>
    <col min="31" max="16384" width="9.109375" style="1"/>
  </cols>
  <sheetData>
    <row r="1" spans="2:30" ht="28.5" customHeight="1">
      <c r="B1" s="49"/>
      <c r="C1" s="2"/>
      <c r="D1" s="2"/>
      <c r="F1" s="138" t="str">
        <f>CONCATENATE(AA2," ",AB2," ",AC2," ",AD2)</f>
        <v xml:space="preserve">Krycí list rozpočtu v EUR  </v>
      </c>
      <c r="G1" s="2"/>
      <c r="H1" s="2"/>
      <c r="I1" s="2"/>
      <c r="J1" s="2"/>
      <c r="Z1" s="69" t="s">
        <v>5</v>
      </c>
      <c r="AA1" s="69" t="s">
        <v>6</v>
      </c>
      <c r="AB1" s="69" t="s">
        <v>7</v>
      </c>
      <c r="AC1" s="69" t="s">
        <v>8</v>
      </c>
      <c r="AD1" s="69" t="s">
        <v>9</v>
      </c>
    </row>
    <row r="2" spans="2:30" ht="18" customHeight="1">
      <c r="B2" s="139"/>
      <c r="C2" s="140" t="s">
        <v>602</v>
      </c>
      <c r="D2" s="140"/>
      <c r="E2" s="140"/>
      <c r="F2" s="140"/>
      <c r="G2" s="141"/>
      <c r="H2" s="140"/>
      <c r="I2" s="140"/>
      <c r="J2" s="142"/>
      <c r="Z2" s="69" t="s">
        <v>12</v>
      </c>
      <c r="AA2" s="70" t="s">
        <v>67</v>
      </c>
      <c r="AB2" s="70" t="s">
        <v>14</v>
      </c>
      <c r="AC2" s="70"/>
      <c r="AD2" s="71"/>
    </row>
    <row r="3" spans="2:30" ht="18" customHeight="1">
      <c r="B3" s="143"/>
      <c r="C3" s="144"/>
      <c r="D3" s="144"/>
      <c r="E3" s="144"/>
      <c r="F3" s="144"/>
      <c r="G3" s="145"/>
      <c r="H3" s="144"/>
      <c r="I3" s="144"/>
      <c r="J3" s="146"/>
      <c r="Z3" s="69" t="s">
        <v>16</v>
      </c>
      <c r="AA3" s="70" t="s">
        <v>68</v>
      </c>
      <c r="AB3" s="70" t="s">
        <v>14</v>
      </c>
      <c r="AC3" s="70" t="s">
        <v>18</v>
      </c>
      <c r="AD3" s="71" t="s">
        <v>19</v>
      </c>
    </row>
    <row r="4" spans="2:30" ht="18" customHeight="1">
      <c r="B4" s="147"/>
      <c r="C4" s="148"/>
      <c r="D4" s="148"/>
      <c r="E4" s="148"/>
      <c r="F4" s="148"/>
      <c r="G4" s="149"/>
      <c r="H4" s="148"/>
      <c r="I4" s="148"/>
      <c r="J4" s="150"/>
      <c r="Z4" s="69" t="s">
        <v>20</v>
      </c>
      <c r="AA4" s="70" t="s">
        <v>69</v>
      </c>
      <c r="AB4" s="70" t="s">
        <v>14</v>
      </c>
      <c r="AC4" s="70"/>
      <c r="AD4" s="71"/>
    </row>
    <row r="5" spans="2:30" ht="18" customHeight="1">
      <c r="B5" s="151"/>
      <c r="C5" s="152" t="s">
        <v>70</v>
      </c>
      <c r="D5" s="152"/>
      <c r="E5" s="152" t="s">
        <v>71</v>
      </c>
      <c r="F5" s="153"/>
      <c r="G5" s="153"/>
      <c r="H5" s="152"/>
      <c r="I5" s="153" t="s">
        <v>72</v>
      </c>
      <c r="J5" s="154" t="s">
        <v>105</v>
      </c>
      <c r="Z5" s="69" t="s">
        <v>22</v>
      </c>
      <c r="AA5" s="70" t="s">
        <v>68</v>
      </c>
      <c r="AB5" s="70" t="s">
        <v>14</v>
      </c>
      <c r="AC5" s="70" t="s">
        <v>18</v>
      </c>
      <c r="AD5" s="71" t="s">
        <v>19</v>
      </c>
    </row>
    <row r="6" spans="2:30" ht="18" customHeight="1">
      <c r="B6" s="139"/>
      <c r="C6" s="140" t="s">
        <v>2</v>
      </c>
      <c r="D6" s="140" t="s">
        <v>106</v>
      </c>
      <c r="E6" s="140"/>
      <c r="F6" s="140"/>
      <c r="G6" s="140"/>
      <c r="H6" s="140"/>
      <c r="I6" s="140"/>
      <c r="J6" s="142"/>
    </row>
    <row r="7" spans="2:30" ht="18" customHeight="1">
      <c r="B7" s="155"/>
      <c r="C7" s="156"/>
      <c r="D7" s="157"/>
      <c r="E7" s="157"/>
      <c r="F7" s="157"/>
      <c r="G7" s="157"/>
      <c r="H7" s="157"/>
      <c r="I7" s="157"/>
      <c r="J7" s="158"/>
    </row>
    <row r="8" spans="2:30" ht="18" customHeight="1">
      <c r="B8" s="143"/>
      <c r="C8" s="144" t="s">
        <v>1</v>
      </c>
      <c r="D8" s="144"/>
      <c r="E8" s="144"/>
      <c r="F8" s="144"/>
      <c r="G8" s="144"/>
      <c r="H8" s="144"/>
      <c r="I8" s="144"/>
      <c r="J8" s="146"/>
    </row>
    <row r="9" spans="2:30" ht="18" customHeight="1">
      <c r="B9" s="147"/>
      <c r="C9" s="149"/>
      <c r="D9" s="148"/>
      <c r="E9" s="148"/>
      <c r="F9" s="148"/>
      <c r="G9" s="157"/>
      <c r="H9" s="148"/>
      <c r="I9" s="148"/>
      <c r="J9" s="150"/>
    </row>
    <row r="10" spans="2:30" ht="18" customHeight="1">
      <c r="B10" s="143"/>
      <c r="C10" s="144" t="s">
        <v>73</v>
      </c>
      <c r="D10" s="144" t="s">
        <v>107</v>
      </c>
      <c r="E10" s="144"/>
      <c r="F10" s="144"/>
      <c r="G10" s="144"/>
      <c r="H10" s="144"/>
      <c r="I10" s="144"/>
      <c r="J10" s="146"/>
    </row>
    <row r="11" spans="2:30" ht="18" customHeight="1">
      <c r="B11" s="159"/>
      <c r="C11" s="160"/>
      <c r="D11" s="160"/>
      <c r="E11" s="160"/>
      <c r="F11" s="160"/>
      <c r="G11" s="160"/>
      <c r="H11" s="160"/>
      <c r="I11" s="160"/>
      <c r="J11" s="161"/>
    </row>
    <row r="12" spans="2:30" ht="18" customHeight="1">
      <c r="B12" s="12"/>
      <c r="C12" s="3"/>
      <c r="D12" s="3"/>
      <c r="E12" s="3"/>
      <c r="F12" s="13">
        <f>IF(B12&lt;&gt;0,ROUND($J$31/B12,0),0)</f>
        <v>0</v>
      </c>
      <c r="G12" s="4"/>
      <c r="H12" s="3"/>
      <c r="I12" s="3"/>
      <c r="J12" s="59">
        <f>IF(G12&lt;&gt;0,ROUND($J$31/G12,0),0)</f>
        <v>0</v>
      </c>
    </row>
    <row r="13" spans="2:30" ht="18" customHeight="1">
      <c r="B13" s="14"/>
      <c r="C13" s="9"/>
      <c r="D13" s="9"/>
      <c r="E13" s="9"/>
      <c r="F13" s="15">
        <f>IF(B13&lt;&gt;0,ROUND($J$31/B13,0),0)</f>
        <v>0</v>
      </c>
      <c r="G13" s="8"/>
      <c r="H13" s="9"/>
      <c r="I13" s="9"/>
      <c r="J13" s="60">
        <f>IF(G13&lt;&gt;0,ROUND($J$31/G13,0),0)</f>
        <v>0</v>
      </c>
    </row>
    <row r="14" spans="2:30" ht="18" customHeight="1">
      <c r="B14" s="16"/>
      <c r="C14" s="11"/>
      <c r="D14" s="11"/>
      <c r="E14" s="11"/>
      <c r="F14" s="17">
        <f>IF(B14&lt;&gt;0,ROUND($J$31/B14,0),0)</f>
        <v>0</v>
      </c>
      <c r="G14" s="18"/>
      <c r="H14" s="11"/>
      <c r="I14" s="11"/>
      <c r="J14" s="61">
        <f>IF(G14&lt;&gt;0,ROUND($J$31/G14,0),0)</f>
        <v>0</v>
      </c>
    </row>
    <row r="15" spans="2:30" ht="18" customHeight="1">
      <c r="B15" s="19" t="s">
        <v>74</v>
      </c>
      <c r="C15" s="20" t="s">
        <v>75</v>
      </c>
      <c r="D15" s="21" t="s">
        <v>31</v>
      </c>
      <c r="E15" s="21" t="s">
        <v>76</v>
      </c>
      <c r="F15" s="22" t="s">
        <v>77</v>
      </c>
      <c r="G15" s="19" t="s">
        <v>78</v>
      </c>
      <c r="H15" s="23" t="s">
        <v>79</v>
      </c>
      <c r="I15" s="34"/>
      <c r="J15" s="35"/>
    </row>
    <row r="16" spans="2:30" ht="18" customHeight="1">
      <c r="B16" s="24">
        <v>1</v>
      </c>
      <c r="C16" s="25" t="s">
        <v>80</v>
      </c>
      <c r="D16" s="118">
        <f>Prehlad!H198</f>
        <v>0</v>
      </c>
      <c r="E16" s="118">
        <f>Prehlad!I198</f>
        <v>0</v>
      </c>
      <c r="F16" s="119">
        <f>D16+E16</f>
        <v>0</v>
      </c>
      <c r="G16" s="24">
        <v>6</v>
      </c>
      <c r="H16" s="26" t="s">
        <v>108</v>
      </c>
      <c r="I16" s="62"/>
      <c r="J16" s="119">
        <v>0</v>
      </c>
    </row>
    <row r="17" spans="2:10" ht="18" customHeight="1">
      <c r="B17" s="27">
        <v>2</v>
      </c>
      <c r="C17" s="28" t="s">
        <v>81</v>
      </c>
      <c r="D17" s="120">
        <f>Prehlad!H356</f>
        <v>0</v>
      </c>
      <c r="E17" s="120">
        <f>Prehlad!I356</f>
        <v>0</v>
      </c>
      <c r="F17" s="119">
        <f>D17+E17</f>
        <v>0</v>
      </c>
      <c r="G17" s="27">
        <v>7</v>
      </c>
      <c r="H17" s="29" t="s">
        <v>109</v>
      </c>
      <c r="I17" s="6"/>
      <c r="J17" s="121">
        <v>0</v>
      </c>
    </row>
    <row r="18" spans="2:10" ht="18" customHeight="1">
      <c r="B18" s="27">
        <v>3</v>
      </c>
      <c r="C18" s="28" t="s">
        <v>82</v>
      </c>
      <c r="D18" s="120">
        <f>Prehlad!H364</f>
        <v>0</v>
      </c>
      <c r="E18" s="120">
        <f>Prehlad!I364</f>
        <v>0</v>
      </c>
      <c r="F18" s="119">
        <f>D18+E18</f>
        <v>0</v>
      </c>
      <c r="G18" s="27">
        <v>8</v>
      </c>
      <c r="H18" s="29" t="s">
        <v>110</v>
      </c>
      <c r="I18" s="6"/>
      <c r="J18" s="121">
        <v>0</v>
      </c>
    </row>
    <row r="19" spans="2:10" ht="18" customHeight="1">
      <c r="B19" s="27">
        <v>4</v>
      </c>
      <c r="C19" s="28" t="s">
        <v>83</v>
      </c>
      <c r="D19" s="120"/>
      <c r="E19" s="120"/>
      <c r="F19" s="122">
        <f>D19+E19</f>
        <v>0</v>
      </c>
      <c r="G19" s="27">
        <v>9</v>
      </c>
      <c r="H19" s="29" t="s">
        <v>3</v>
      </c>
      <c r="I19" s="6"/>
      <c r="J19" s="121">
        <v>0</v>
      </c>
    </row>
    <row r="20" spans="2:10" ht="18" customHeight="1">
      <c r="B20" s="30">
        <v>5</v>
      </c>
      <c r="C20" s="31" t="s">
        <v>84</v>
      </c>
      <c r="D20" s="123">
        <f>SUM(D16:D19)</f>
        <v>0</v>
      </c>
      <c r="E20" s="124">
        <f>SUM(E16:E19)</f>
        <v>0</v>
      </c>
      <c r="F20" s="125">
        <f>SUM(F16:F19)</f>
        <v>0</v>
      </c>
      <c r="G20" s="32">
        <v>10</v>
      </c>
      <c r="I20" s="63" t="s">
        <v>85</v>
      </c>
      <c r="J20" s="125">
        <f>SUM(J16:J19)</f>
        <v>0</v>
      </c>
    </row>
    <row r="21" spans="2:10" ht="18" customHeight="1">
      <c r="B21" s="19" t="s">
        <v>86</v>
      </c>
      <c r="C21" s="33"/>
      <c r="D21" s="34" t="s">
        <v>87</v>
      </c>
      <c r="E21" s="34"/>
      <c r="F21" s="35"/>
      <c r="G21" s="19" t="s">
        <v>88</v>
      </c>
      <c r="H21" s="23" t="s">
        <v>89</v>
      </c>
      <c r="I21" s="34"/>
      <c r="J21" s="35"/>
    </row>
    <row r="22" spans="2:10" ht="18" customHeight="1">
      <c r="B22" s="24">
        <v>11</v>
      </c>
      <c r="C22" s="26" t="s">
        <v>111</v>
      </c>
      <c r="D22" s="36"/>
      <c r="E22" s="37">
        <v>0</v>
      </c>
      <c r="F22" s="119">
        <f>ROUND(((D16+E16+D17+E17+D18)*E22),2)</f>
        <v>0</v>
      </c>
      <c r="G22" s="27">
        <v>16</v>
      </c>
      <c r="H22" s="29" t="s">
        <v>90</v>
      </c>
      <c r="I22" s="64"/>
      <c r="J22" s="121">
        <v>0</v>
      </c>
    </row>
    <row r="23" spans="2:10" ht="18" customHeight="1">
      <c r="B23" s="27">
        <v>12</v>
      </c>
      <c r="C23" s="29" t="s">
        <v>112</v>
      </c>
      <c r="D23" s="38"/>
      <c r="E23" s="39">
        <v>0</v>
      </c>
      <c r="F23" s="121">
        <f>ROUND(((D16+E16+D17+E17+D18)*E23),2)</f>
        <v>0</v>
      </c>
      <c r="G23" s="27">
        <v>17</v>
      </c>
      <c r="H23" s="29" t="s">
        <v>114</v>
      </c>
      <c r="I23" s="64"/>
      <c r="J23" s="121">
        <v>0</v>
      </c>
    </row>
    <row r="24" spans="2:10" ht="18" customHeight="1">
      <c r="B24" s="27">
        <v>13</v>
      </c>
      <c r="C24" s="29" t="s">
        <v>113</v>
      </c>
      <c r="D24" s="38"/>
      <c r="E24" s="39">
        <v>0</v>
      </c>
      <c r="F24" s="121">
        <f>ROUND(((D16+E16+D17+E17+D18)*E24),2)</f>
        <v>0</v>
      </c>
      <c r="G24" s="27">
        <v>18</v>
      </c>
      <c r="H24" s="29" t="s">
        <v>115</v>
      </c>
      <c r="I24" s="64"/>
      <c r="J24" s="121">
        <v>0</v>
      </c>
    </row>
    <row r="25" spans="2:10" ht="18" customHeight="1">
      <c r="B25" s="27">
        <v>14</v>
      </c>
      <c r="C25" s="29" t="s">
        <v>3</v>
      </c>
      <c r="D25" s="38"/>
      <c r="E25" s="39">
        <v>0</v>
      </c>
      <c r="F25" s="121">
        <f>ROUND(((D16+E16+D17+E17+D18+E18)*E25),2)</f>
        <v>0</v>
      </c>
      <c r="G25" s="27">
        <v>19</v>
      </c>
      <c r="H25" s="29" t="s">
        <v>3</v>
      </c>
      <c r="I25" s="64"/>
      <c r="J25" s="121">
        <v>0</v>
      </c>
    </row>
    <row r="26" spans="2:10" ht="18" customHeight="1">
      <c r="B26" s="30">
        <v>15</v>
      </c>
      <c r="C26" s="40"/>
      <c r="D26" s="41"/>
      <c r="E26" s="41" t="s">
        <v>91</v>
      </c>
      <c r="F26" s="125">
        <f>SUM(F22:F25)</f>
        <v>0</v>
      </c>
      <c r="G26" s="30">
        <v>20</v>
      </c>
      <c r="H26" s="40"/>
      <c r="I26" s="41" t="s">
        <v>92</v>
      </c>
      <c r="J26" s="125">
        <f>SUM(J22:J25)</f>
        <v>0</v>
      </c>
    </row>
    <row r="27" spans="2:10" ht="18" customHeight="1">
      <c r="B27" s="42"/>
      <c r="C27" s="43" t="s">
        <v>93</v>
      </c>
      <c r="D27" s="44"/>
      <c r="E27" s="45" t="s">
        <v>94</v>
      </c>
      <c r="F27" s="46"/>
      <c r="G27" s="19" t="s">
        <v>95</v>
      </c>
      <c r="H27" s="23" t="s">
        <v>96</v>
      </c>
      <c r="I27" s="34"/>
      <c r="J27" s="35"/>
    </row>
    <row r="28" spans="2:10" ht="18" customHeight="1">
      <c r="B28" s="47"/>
      <c r="C28" s="48"/>
      <c r="D28" s="49"/>
      <c r="E28" s="50"/>
      <c r="F28" s="46"/>
      <c r="G28" s="24">
        <v>21</v>
      </c>
      <c r="H28" s="26"/>
      <c r="I28" s="162" t="s">
        <v>603</v>
      </c>
      <c r="J28" s="163">
        <f>ROUND(F20,2)+J20+F26+J26</f>
        <v>0</v>
      </c>
    </row>
    <row r="29" spans="2:10" ht="18" customHeight="1">
      <c r="B29" s="47"/>
      <c r="C29" s="49" t="s">
        <v>97</v>
      </c>
      <c r="D29" s="49"/>
      <c r="E29" s="51"/>
      <c r="F29" s="46"/>
      <c r="G29" s="27">
        <v>22</v>
      </c>
      <c r="H29" s="29" t="s">
        <v>116</v>
      </c>
      <c r="I29" s="126">
        <f>J28-I30</f>
        <v>0</v>
      </c>
      <c r="J29" s="121">
        <f>ROUND((I29*20)/100,2)</f>
        <v>0</v>
      </c>
    </row>
    <row r="30" spans="2:10" ht="18" customHeight="1">
      <c r="B30" s="5"/>
      <c r="C30" s="6" t="s">
        <v>98</v>
      </c>
      <c r="D30" s="6"/>
      <c r="E30" s="51"/>
      <c r="F30" s="46"/>
      <c r="G30" s="27">
        <v>23</v>
      </c>
      <c r="H30" s="29" t="s">
        <v>117</v>
      </c>
      <c r="I30" s="126">
        <f>SUMIF(Prehlad!O12:O10002,0,Prehlad!J12:J10002)</f>
        <v>0</v>
      </c>
      <c r="J30" s="121">
        <f>ROUND((I30*0)/100,1)</f>
        <v>0</v>
      </c>
    </row>
    <row r="31" spans="2:10" ht="18" customHeight="1">
      <c r="B31" s="47"/>
      <c r="C31" s="49"/>
      <c r="D31" s="49"/>
      <c r="E31" s="51"/>
      <c r="F31" s="46"/>
      <c r="G31" s="30">
        <v>24</v>
      </c>
      <c r="H31" s="40"/>
      <c r="I31" s="164" t="s">
        <v>604</v>
      </c>
      <c r="J31" s="165">
        <f>SUM(J28:J30)</f>
        <v>0</v>
      </c>
    </row>
    <row r="32" spans="2:10" ht="18" customHeight="1">
      <c r="B32" s="42"/>
      <c r="C32" s="49"/>
      <c r="D32" s="46"/>
      <c r="E32" s="52"/>
      <c r="F32" s="46"/>
      <c r="G32" s="53" t="s">
        <v>99</v>
      </c>
      <c r="H32" s="54" t="s">
        <v>118</v>
      </c>
      <c r="I32" s="65"/>
      <c r="J32" s="66">
        <v>0</v>
      </c>
    </row>
    <row r="33" spans="2:10" ht="18" customHeight="1">
      <c r="B33" s="55"/>
      <c r="C33" s="56"/>
      <c r="D33" s="43" t="s">
        <v>100</v>
      </c>
      <c r="E33" s="56"/>
      <c r="F33" s="56"/>
      <c r="G33" s="56"/>
      <c r="H33" s="56" t="s">
        <v>101</v>
      </c>
      <c r="I33" s="56"/>
      <c r="J33" s="67"/>
    </row>
    <row r="34" spans="2:10" ht="18" customHeight="1">
      <c r="B34" s="47"/>
      <c r="C34" s="48"/>
      <c r="D34" s="49"/>
      <c r="E34" s="49"/>
      <c r="F34" s="48"/>
      <c r="G34" s="49"/>
      <c r="H34" s="49"/>
      <c r="I34" s="49"/>
      <c r="J34" s="68"/>
    </row>
    <row r="35" spans="2:10" ht="18" customHeight="1">
      <c r="B35" s="47"/>
      <c r="C35" s="49" t="s">
        <v>97</v>
      </c>
      <c r="D35" s="49"/>
      <c r="E35" s="49"/>
      <c r="F35" s="48"/>
      <c r="G35" s="49" t="s">
        <v>97</v>
      </c>
      <c r="H35" s="49"/>
      <c r="I35" s="49"/>
      <c r="J35" s="68"/>
    </row>
    <row r="36" spans="2:10" ht="18" customHeight="1">
      <c r="B36" s="5"/>
      <c r="C36" s="6" t="s">
        <v>98</v>
      </c>
      <c r="D36" s="6"/>
      <c r="E36" s="6"/>
      <c r="F36" s="7"/>
      <c r="G36" s="6" t="s">
        <v>98</v>
      </c>
      <c r="H36" s="6"/>
      <c r="I36" s="6"/>
      <c r="J36" s="57"/>
    </row>
    <row r="37" spans="2:10" ht="18" customHeight="1">
      <c r="B37" s="47"/>
      <c r="C37" s="49" t="s">
        <v>94</v>
      </c>
      <c r="D37" s="49"/>
      <c r="E37" s="49"/>
      <c r="F37" s="48"/>
      <c r="G37" s="49" t="s">
        <v>94</v>
      </c>
      <c r="H37" s="49"/>
      <c r="I37" s="49"/>
      <c r="J37" s="68"/>
    </row>
    <row r="38" spans="2:10" ht="18" customHeight="1">
      <c r="B38" s="47"/>
      <c r="C38" s="49"/>
      <c r="D38" s="49"/>
      <c r="E38" s="49"/>
      <c r="F38" s="49"/>
      <c r="G38" s="49"/>
      <c r="H38" s="49"/>
      <c r="I38" s="49"/>
      <c r="J38" s="68"/>
    </row>
    <row r="39" spans="2:10" ht="18" customHeight="1">
      <c r="B39" s="47"/>
      <c r="C39" s="49"/>
      <c r="D39" s="49"/>
      <c r="E39" s="49"/>
      <c r="F39" s="49"/>
      <c r="G39" s="49"/>
      <c r="H39" s="49"/>
      <c r="I39" s="49"/>
      <c r="J39" s="68"/>
    </row>
    <row r="40" spans="2:10" ht="18" customHeight="1">
      <c r="B40" s="47"/>
      <c r="C40" s="49"/>
      <c r="D40" s="49"/>
      <c r="E40" s="49"/>
      <c r="F40" s="49"/>
      <c r="G40" s="49"/>
      <c r="H40" s="49"/>
      <c r="I40" s="49"/>
      <c r="J40" s="68"/>
    </row>
    <row r="41" spans="2:10" ht="18" customHeight="1">
      <c r="B41" s="10"/>
      <c r="C41" s="11"/>
      <c r="D41" s="11"/>
      <c r="E41" s="11"/>
      <c r="F41" s="11"/>
      <c r="G41" s="11"/>
      <c r="H41" s="11"/>
      <c r="I41" s="11"/>
      <c r="J41" s="58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Prehlad</vt:lpstr>
      <vt:lpstr>Kryci list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lenovo</cp:lastModifiedBy>
  <cp:revision>0</cp:revision>
  <cp:lastPrinted>2021-05-13T15:04:44Z</cp:lastPrinted>
  <dcterms:created xsi:type="dcterms:W3CDTF">1999-04-06T07:39:00Z</dcterms:created>
  <dcterms:modified xsi:type="dcterms:W3CDTF">2021-05-13T15:16:33Z</dcterms:modified>
</cp:coreProperties>
</file>