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7485" windowHeight="4140"/>
  </bookViews>
  <sheets>
    <sheet name="Kryci list" sheetId="3" r:id="rId1"/>
    <sheet name="Prehlad" sheetId="5" r:id="rId2"/>
  </sheets>
  <definedNames>
    <definedName name="_xlnm._FilterDatabase" hidden="1">#REF!</definedName>
    <definedName name="fakt1R">#REF!</definedName>
    <definedName name="_xlnm.Print_Titles" localSheetId="1">Prehlad!$9:$12</definedName>
    <definedName name="_xlnm.Print_Area" localSheetId="0">'Kryci list'!$A:$J</definedName>
    <definedName name="_xlnm.Print_Area" localSheetId="1">Prehlad!$A:$O</definedName>
  </definedNames>
  <calcPr calcId="114210" fullCalcOnLoad="1"/>
</workbook>
</file>

<file path=xl/calcChain.xml><?xml version="1.0" encoding="utf-8"?>
<calcChain xmlns="http://schemas.openxmlformats.org/spreadsheetml/2006/main">
  <c r="I30" i="3"/>
  <c r="J30"/>
  <c r="W136" i="5"/>
  <c r="N110"/>
  <c r="N93"/>
  <c r="L78"/>
  <c r="L77"/>
  <c r="L76"/>
  <c r="L74"/>
  <c r="L72"/>
  <c r="L65"/>
  <c r="W54"/>
  <c r="N54"/>
  <c r="L54"/>
  <c r="W47"/>
  <c r="N47"/>
  <c r="L40"/>
  <c r="L47"/>
  <c r="W34"/>
  <c r="N34"/>
  <c r="L32"/>
  <c r="L34"/>
  <c r="F1" i="3"/>
  <c r="F12"/>
  <c r="J12"/>
  <c r="F13"/>
  <c r="J13"/>
  <c r="F14"/>
  <c r="J14"/>
  <c r="F17"/>
  <c r="F18"/>
  <c r="F19"/>
  <c r="J20"/>
  <c r="F26"/>
  <c r="J26"/>
  <c r="L136" i="5"/>
  <c r="W138"/>
  <c r="W140"/>
  <c r="N136"/>
  <c r="N138"/>
  <c r="N140"/>
  <c r="E54"/>
  <c r="E47"/>
  <c r="E136"/>
  <c r="E16" i="3"/>
  <c r="E20"/>
  <c r="E34" i="5"/>
  <c r="L138"/>
  <c r="L140"/>
  <c r="E138"/>
  <c r="D16" i="3"/>
  <c r="D20"/>
  <c r="E140" i="5"/>
  <c r="F16" i="3"/>
  <c r="F20"/>
  <c r="J28"/>
  <c r="I29"/>
  <c r="J29"/>
  <c r="J31"/>
</calcChain>
</file>

<file path=xl/sharedStrings.xml><?xml version="1.0" encoding="utf-8"?>
<sst xmlns="http://schemas.openxmlformats.org/spreadsheetml/2006/main" count="662" uniqueCount="305">
  <si>
    <t>a</t>
  </si>
  <si>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</si>
  <si>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</si>
  <si>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</si>
  <si>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</si>
  <si>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</si>
  <si>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</si>
  <si>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</si>
  <si>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</si>
  <si>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</si>
  <si>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Rozpočet</t>
  </si>
  <si>
    <t>Krycí list rozpočtu v</t>
  </si>
  <si>
    <t>EUR</t>
  </si>
  <si>
    <t>Čerpanie</t>
  </si>
  <si>
    <t>Krycí list splátky v</t>
  </si>
  <si>
    <t>za obdobie</t>
  </si>
  <si>
    <t>Mesiac 2011</t>
  </si>
  <si>
    <t>VK</t>
  </si>
  <si>
    <t>Krycí list výrobnej kalkulácie v</t>
  </si>
  <si>
    <t xml:space="preserve">Rozpočet: </t>
  </si>
  <si>
    <t xml:space="preserve">Zmluva č.: </t>
  </si>
  <si>
    <t>VF</t>
  </si>
  <si>
    <t>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</si>
  <si>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</si>
  <si>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</si>
  <si>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</si>
  <si>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</si>
  <si>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</si>
  <si>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</si>
  <si>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</si>
  <si>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</si>
  <si>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</si>
  <si>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</si>
  <si>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</si>
  <si>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</si>
  <si>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</si>
  <si>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</si>
  <si>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</si>
  <si>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</si>
  <si>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</si>
  <si>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</si>
  <si>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</si>
  <si>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</si>
  <si>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</si>
  <si>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</si>
  <si>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</si>
  <si>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</si>
  <si>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>podpis:</t>
  </si>
  <si>
    <t>dátum:</t>
  </si>
  <si>
    <t>F</t>
  </si>
  <si>
    <t>odberateľ, obstarávateľ</t>
  </si>
  <si>
    <t>dodávateľ, zhotoviteľ</t>
  </si>
  <si>
    <t xml:space="preserve">Dodávateľ: 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</si>
  <si>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</si>
  <si>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</si>
  <si>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</si>
  <si>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</si>
  <si>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</si>
  <si>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</si>
  <si>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</si>
  <si>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</si>
  <si>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</si>
  <si>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</si>
  <si>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</si>
  <si>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</si>
  <si>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</si>
  <si>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</si>
  <si>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</si>
  <si>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</si>
  <si>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</si>
  <si>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</si>
  <si>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</si>
  <si>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</si>
  <si>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</si>
  <si>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</si>
  <si>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</si>
  <si>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</si>
  <si>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</si>
  <si>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</si>
  <si>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</si>
  <si>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</si>
  <si>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</si>
  <si>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</si>
  <si>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</si>
  <si>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</si>
  <si>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</si>
  <si>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</si>
  <si>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</si>
  <si>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</si>
  <si>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</si>
  <si>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</si>
  <si>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</si>
  <si>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 xml:space="preserve">Odberateľ: Mestská časť Bratislava-Nové Mesto, Junácka č.1, Bratislava </t>
  </si>
  <si>
    <t xml:space="preserve">Projektant: SD architects s.r.o., Jedenásta 9, Bratislava </t>
  </si>
  <si>
    <t>Stavba : Revitalizácia detského ihriska a multifunkčného športoviska - Mierová kolónia, Bratislava</t>
  </si>
  <si>
    <t>Objekt : SO 03 Detské ihrisko</t>
  </si>
  <si>
    <t>Ceny</t>
  </si>
  <si>
    <t xml:space="preserve">Mestská časť Bratislava-Nové Mesto, Junácka č.1, Bratislava </t>
  </si>
  <si>
    <t xml:space="preserve">SD architects s.r.o., Jedenásta 9, Bratislava 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</si>
  <si>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</si>
  <si>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</si>
  <si>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</si>
  <si>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</si>
  <si>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</si>
  <si>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</si>
  <si>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</si>
  <si>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</si>
  <si>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</si>
  <si>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</si>
  <si>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</si>
  <si>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PRÁCE A DODÁVKY HSV</t>
  </si>
  <si>
    <t>1 - ZEMNE PRÁCE</t>
  </si>
  <si>
    <t>001</t>
  </si>
  <si>
    <t xml:space="preserve">12220-1101   </t>
  </si>
  <si>
    <t>Odkopávky pre plochy EPDM a štrkové plochy</t>
  </si>
  <si>
    <t>m3</t>
  </si>
  <si>
    <t xml:space="preserve">                    </t>
  </si>
  <si>
    <t>45.11.21</t>
  </si>
  <si>
    <t>437,28*0,25 =   109,320</t>
  </si>
  <si>
    <t xml:space="preserve">13310-2120   </t>
  </si>
  <si>
    <t>Hĺbenie šachiet v horn. tr. 1-2 ručné pre kotvenie hracích prvkov</t>
  </si>
  <si>
    <t>"disk L"    0,8 =   0,800</t>
  </si>
  <si>
    <t>"košová hojdačka"    1,2 =   1,200</t>
  </si>
  <si>
    <t>"štvorhojdačka"    0,9 =   0,900</t>
  </si>
  <si>
    <t>"päťuholníková sieťová veža"   5,5 =   5,500</t>
  </si>
  <si>
    <t>"hojdačky na pružine"   0,15*2 =   0,300</t>
  </si>
  <si>
    <t>"trampolína"    1,0*2 =   2,000</t>
  </si>
  <si>
    <t>272</t>
  </si>
  <si>
    <t xml:space="preserve">16220-1102   </t>
  </si>
  <si>
    <t>Vodorovné premiestnenie výkopu do 50 m horn. tr. 1-4</t>
  </si>
  <si>
    <t>45.11.24</t>
  </si>
  <si>
    <t>109,32+10,7 =   120,020</t>
  </si>
  <si>
    <t xml:space="preserve">17420-1101   </t>
  </si>
  <si>
    <t>Zásyp nezhutnený jám po vybúraných konštrukciách + vyrovnanie jestv. terénu</t>
  </si>
  <si>
    <t xml:space="preserve">18230-11221  </t>
  </si>
  <si>
    <t>Rozprestretie štrku - dopadová plocha pyramídy</t>
  </si>
  <si>
    <t>m2</t>
  </si>
  <si>
    <t>233,78 =   233,780</t>
  </si>
  <si>
    <t>MAT</t>
  </si>
  <si>
    <t xml:space="preserve">583 3C0102   </t>
  </si>
  <si>
    <t>Prírodné ťažené kamenivo - Holcim frakcia 4/8mm</t>
  </si>
  <si>
    <t>t</t>
  </si>
  <si>
    <t xml:space="preserve">  .  .  </t>
  </si>
  <si>
    <t>233,78*0,3*1,67 =   117,124</t>
  </si>
  <si>
    <t xml:space="preserve">1 - ZEMNE PRÁCE  spolu: </t>
  </si>
  <si>
    <t>2 - ZÁKLADY</t>
  </si>
  <si>
    <t xml:space="preserve">21590-1101   </t>
  </si>
  <si>
    <t>Zhutnenie podložia z hor. súdr. do 92%PS a nesúdr. Id do 0,8</t>
  </si>
  <si>
    <t>*plochy EDPM</t>
  </si>
  <si>
    <t>437,280 =   437,280</t>
  </si>
  <si>
    <t>011</t>
  </si>
  <si>
    <t xml:space="preserve">27531-3612   </t>
  </si>
  <si>
    <t>Základové pätky z betónu prostého tr. C20/25 pre kotvenie hracích prvkov</t>
  </si>
  <si>
    <t xml:space="preserve">2 - ZÁKLADY  spolu: </t>
  </si>
  <si>
    <t>5 - KOMUNIKÁCIE</t>
  </si>
  <si>
    <t>231</t>
  </si>
  <si>
    <t xml:space="preserve">58901-2111   </t>
  </si>
  <si>
    <t>Športový povrch EPDM hr. 40mm (15+25mm) do zemnej pláne vrátane všetkých konštrukčných vrstiev</t>
  </si>
  <si>
    <t>45.23.21</t>
  </si>
  <si>
    <t>22,0+48,0 =   70,000</t>
  </si>
  <si>
    <t xml:space="preserve">58901-21118  </t>
  </si>
  <si>
    <t>Športový povrch EPDM hr. 50mm (15+35mm) do zemnej pláne vrátane všetkých konštrukčných vrstiev</t>
  </si>
  <si>
    <t xml:space="preserve">58901-21119  </t>
  </si>
  <si>
    <t>Športový povrch EPDM hr. 70mm (15+55mm) do zemnej pláne vrátane všetkých konštrukčných vrstiev</t>
  </si>
  <si>
    <t xml:space="preserve">5 - KOMUNIKÁCIE  spolu: </t>
  </si>
  <si>
    <t>9 - OSTATNÉ KONŠTRUKCIE A PRÁCE</t>
  </si>
  <si>
    <t xml:space="preserve">90000-1001   </t>
  </si>
  <si>
    <t>Montáž a dodávka hracích prvkov - disk L, ozn. 7 (ref.výrobok BERLINER)</t>
  </si>
  <si>
    <t>kus</t>
  </si>
  <si>
    <t>45.11.12</t>
  </si>
  <si>
    <t xml:space="preserve">90000-1002   </t>
  </si>
  <si>
    <t>Montáž a dodávka hracích prvkov - košová hojdačka, ozn. 4 (ref.výrobok BERLINER)</t>
  </si>
  <si>
    <t xml:space="preserve">90000-1003   </t>
  </si>
  <si>
    <t>Montáž a dodávka hracích prvkov - zábavná hojdačka na pružine, ozn. 3 (ref.výrobok HAGS)</t>
  </si>
  <si>
    <t xml:space="preserve">90000-1004   </t>
  </si>
  <si>
    <t xml:space="preserve">90000-1005   </t>
  </si>
  <si>
    <t>Montáž a dodávka hracích prvkov - trampolína, ozn. 2 (ref.výrobok BERLINER)</t>
  </si>
  <si>
    <t xml:space="preserve">90000-1006   </t>
  </si>
  <si>
    <t>Montáž a dodávka hracích prvkov - štvorhojdačka, ozn. 9 (ref. výrobok BERLINER)</t>
  </si>
  <si>
    <t xml:space="preserve">90000-1007   </t>
  </si>
  <si>
    <t>Montáž a dodávka hracích prvkov - päťuholníkova sieťová veža, ozn. 8 (ref.výrobok BERLINER)</t>
  </si>
  <si>
    <t>221</t>
  </si>
  <si>
    <t xml:space="preserve">90000-1013   </t>
  </si>
  <si>
    <t>Plastový obrubník, kompl.D+M</t>
  </si>
  <si>
    <t>m</t>
  </si>
  <si>
    <t>45.23.12</t>
  </si>
  <si>
    <t xml:space="preserve">90000-1015   </t>
  </si>
  <si>
    <t>Cestička z pníkov, kompl.D+M  ozn.6</t>
  </si>
  <si>
    <t xml:space="preserve">90000-1018   </t>
  </si>
  <si>
    <t>Lavička oceľová s dreveným sedením a operadlom, kompl. D+M vrátane výkopu a základu</t>
  </si>
  <si>
    <t xml:space="preserve">90000-1019   </t>
  </si>
  <si>
    <t>Nádoba na odpad oceľová s dreveným opláštením, kompl. D+M vrátane výkopu a základu</t>
  </si>
  <si>
    <t xml:space="preserve">90000-1020   </t>
  </si>
  <si>
    <t>Stojan na bicykle oceľová konštrukcia, kompl. D+M vrátane výkopu a základu</t>
  </si>
  <si>
    <t xml:space="preserve">90000-1021   </t>
  </si>
  <si>
    <t>Informačná tabuľa - povrchová úprava náterom</t>
  </si>
  <si>
    <t xml:space="preserve">90000-1022   </t>
  </si>
  <si>
    <t>Knihovnička - povrchová úprava náterom</t>
  </si>
  <si>
    <t xml:space="preserve">90000-1023   </t>
  </si>
  <si>
    <t>Pieskovisko kruhové vonk. pr. 5900mm s vyhĺbením jamy, betónovými stenami a skobami</t>
  </si>
  <si>
    <t>3,14*5,9-0,026 =   18,500</t>
  </si>
  <si>
    <t xml:space="preserve">90000-1024   </t>
  </si>
  <si>
    <t>Vnútorný priestor detského pieskoviska zo štrk.lôžka, z dlaždíc a násypu piesku hr. 400mm</t>
  </si>
  <si>
    <t>3,14*2,35*2,35+0,159 =   17,500</t>
  </si>
  <si>
    <t xml:space="preserve">90000-1025   </t>
  </si>
  <si>
    <t>Zakrývacie plachta detského pieskoviska</t>
  </si>
  <si>
    <t xml:space="preserve">90000-1026   </t>
  </si>
  <si>
    <t>Osadenie jestvujúceho pingpongového stola vr. zemných prác, základov a kotvenia</t>
  </si>
  <si>
    <t xml:space="preserve">90000-1027   </t>
  </si>
  <si>
    <t>Zatrávňovacia rohož okolo pingpongového stola , kompl. D+M</t>
  </si>
  <si>
    <t xml:space="preserve">90000-9001   </t>
  </si>
  <si>
    <t xml:space="preserve">90000-9002   </t>
  </si>
  <si>
    <t>Demontáž hracích prvkov - hojdačka kovová, ozn. 3b</t>
  </si>
  <si>
    <t xml:space="preserve">90000-9003   </t>
  </si>
  <si>
    <t>Demontáž hracích prvkov - hojdačka drevená, ozn. 3e</t>
  </si>
  <si>
    <t xml:space="preserve">90000-9004   </t>
  </si>
  <si>
    <t>Demontáž hracích prvkov - hojdačka preklápacia drevená, ozn. 3d</t>
  </si>
  <si>
    <t xml:space="preserve">90000-9005   </t>
  </si>
  <si>
    <t>Demontáž hracích prvkov - hojdačka pužinová, ozn. 3f,h,i</t>
  </si>
  <si>
    <t xml:space="preserve">90000-9006   </t>
  </si>
  <si>
    <t>Demontáž hracích prvkov - pingpongový stôl kovový, ozn. 3c</t>
  </si>
  <si>
    <t xml:space="preserve">90000-9007   </t>
  </si>
  <si>
    <t>Demontáž hracích prvkov - domček so šmyklávkou, ozn. 3g</t>
  </si>
  <si>
    <t xml:space="preserve">90000-9008   </t>
  </si>
  <si>
    <t>Demontáž hracích prvkov - kolotoč, ozn. 3j</t>
  </si>
  <si>
    <t xml:space="preserve">90000-9009   </t>
  </si>
  <si>
    <t>Demontáž hracích prvkov - preliezka kovová, ozn. 3k</t>
  </si>
  <si>
    <t xml:space="preserve">90000-9010   </t>
  </si>
  <si>
    <t>Demontáž hracích prvkov - posilňovacie stroje, ozn. 3l,m,n</t>
  </si>
  <si>
    <t xml:space="preserve">90000-9011   </t>
  </si>
  <si>
    <t>Demontáž mobiliáru - smetné koše, ozn. 3p</t>
  </si>
  <si>
    <t xml:space="preserve">90000-9012   </t>
  </si>
  <si>
    <t>Demontáž mobiliáru - lavičky drevo+ kov, ozn. 3q</t>
  </si>
  <si>
    <t xml:space="preserve">90000-9013   </t>
  </si>
  <si>
    <t>Nakladanie, odvoz a uskladnenie hracích prvkov pre ďalšie použitie</t>
  </si>
  <si>
    <t>kompl</t>
  </si>
  <si>
    <t xml:space="preserve">90000-9014   </t>
  </si>
  <si>
    <t>Nakladanie, odvoz hracích prvkov na likvidáciu</t>
  </si>
  <si>
    <t>013</t>
  </si>
  <si>
    <t xml:space="preserve">96104-4111   </t>
  </si>
  <si>
    <t>Búranie základov z betónu prostého - základy hracích prvkov a mobiliáru</t>
  </si>
  <si>
    <t>45.11.11</t>
  </si>
  <si>
    <t>*predpokladané rozmery</t>
  </si>
  <si>
    <t>"ozn.3a"        0,6*0,6*0,6*4*1 =   0,864</t>
  </si>
  <si>
    <t>"ozn.3b"        0,6*0,6*0,6*2*1 =   0,432</t>
  </si>
  <si>
    <t>"ozn.3e"        0,6*0,6*0,6*4*1 =   0,864</t>
  </si>
  <si>
    <t>"ozn.3d"        0,6*0,6*0,6*1*1 =   0,216</t>
  </si>
  <si>
    <t>"ozn.3c"        0,3*0,3*0,6*4*1 =   0,216</t>
  </si>
  <si>
    <t>"ozn.3f,h,i"     0,6*0,6*0,6*1*3 =   0,648</t>
  </si>
  <si>
    <t>"ozn.3g"        0,6*0,6*0,6*8*1 =   1,728</t>
  </si>
  <si>
    <t>"ozn.3j"         0,9*0,9*0,9*1*1 =   0,729</t>
  </si>
  <si>
    <t>"ozn.3k"        0,9*0,9*0,9*2*1 =   1,458</t>
  </si>
  <si>
    <t>"ozn.3l,m,n"   0,6*0,6*0,6*2*3 =   1,296</t>
  </si>
  <si>
    <t>"ozn.3p"        0,6*0,3*0,3*1*4 =   0,216</t>
  </si>
  <si>
    <t>"ozn.3q"        0,6*0,3*0,3*2*12 =   1,296</t>
  </si>
  <si>
    <t>"ozn.3o"        4,0*4*0,2*0,75 =   2,400</t>
  </si>
  <si>
    <t xml:space="preserve">96104-4112   </t>
  </si>
  <si>
    <t>Odstránenie dreveného sedenia pieskoviska, ozn.3o</t>
  </si>
  <si>
    <t>"ozn.3o"   4,0*4*1 =   16,000</t>
  </si>
  <si>
    <t xml:space="preserve">96104-4113   </t>
  </si>
  <si>
    <t>Odstránenie gumových dopadových plôch, ozn.3r</t>
  </si>
  <si>
    <t>5,5+5,8+36,4+12,5+24,4+5,8 =   90,400</t>
  </si>
  <si>
    <t xml:space="preserve">96508-2941   </t>
  </si>
  <si>
    <t>Nakladanie piesku z pieskovísk a zásyp jám po vybúraných konštrukciách</t>
  </si>
  <si>
    <t>"ozn.3a"    3,0*3,0*0,5*1 =   4,500</t>
  </si>
  <si>
    <t>"ozn.3o"    4,0*4,0*0,5*1 =   8,000</t>
  </si>
  <si>
    <t xml:space="preserve">96508-2942   </t>
  </si>
  <si>
    <t>Plošná úprava terénu po vybúraných konštrukciách</t>
  </si>
  <si>
    <t>"ozn.3a"        20,0 =   20,000</t>
  </si>
  <si>
    <t>"ozn.3b"        5,0 =   5,000</t>
  </si>
  <si>
    <t>"ozn.3e"        5,0 =   5,000</t>
  </si>
  <si>
    <t>"ozn.3d"        4,0 =   4,000</t>
  </si>
  <si>
    <t>"ozn.3c"        20,0 =   20,000</t>
  </si>
  <si>
    <t>"ozn.3f,h,i"     2,0*3 =   6,000</t>
  </si>
  <si>
    <t>"ozn.3g"        20,0 =   20,000</t>
  </si>
  <si>
    <t>"ozn.3j"         5,0 =   5,000</t>
  </si>
  <si>
    <t>"ozn.3k"        5,0 =   5,000</t>
  </si>
  <si>
    <t>"ozn.3l,m,n"   3,0*3 =   9,000</t>
  </si>
  <si>
    <t>"ozn.3p"        1,0*4 =   4,000</t>
  </si>
  <si>
    <t>"ozn.3q"        3,0*12 =   36,000</t>
  </si>
  <si>
    <t>"ozn.3o"        25,0 =   25,000</t>
  </si>
  <si>
    <t xml:space="preserve">97908-2213   </t>
  </si>
  <si>
    <t>Vodorovná doprava sute po suchu do 1 km</t>
  </si>
  <si>
    <t xml:space="preserve">97908-2219   </t>
  </si>
  <si>
    <t>Príplatok za každý ďalší 1 km sute</t>
  </si>
  <si>
    <t>26,082*19 =   495,558</t>
  </si>
  <si>
    <t xml:space="preserve">97908-7212   </t>
  </si>
  <si>
    <t>Nakladanie sute na dopravný prostriedok</t>
  </si>
  <si>
    <t xml:space="preserve">99511-7110   </t>
  </si>
  <si>
    <t>Poplatok za skládku sute</t>
  </si>
  <si>
    <t>17.01.01</t>
  </si>
  <si>
    <t xml:space="preserve">99823-5099   </t>
  </si>
  <si>
    <t>Presun hmôt</t>
  </si>
  <si>
    <t>45.11.23</t>
  </si>
  <si>
    <t xml:space="preserve">9 - OSTATNÉ KONŠTRUKCIE A PRÁCE  spolu: </t>
  </si>
  <si>
    <t xml:space="preserve">PRÁCE A DODÁVKY HSV  spolu: </t>
  </si>
  <si>
    <t>Celkom bez DPH:</t>
  </si>
  <si>
    <t>Celkom s DPH:</t>
  </si>
  <si>
    <t>Celkom</t>
  </si>
  <si>
    <t>Demontáž hracích prvkov - domček so šmyklávkou a lemom dopadovej pl., ozn. 3a</t>
  </si>
  <si>
    <t>Dátum: 10.04.2018</t>
  </si>
  <si>
    <t>Dňa: 10.04.2018</t>
  </si>
  <si>
    <t>Výkaz výmer</t>
  </si>
  <si>
    <t>90000-1008</t>
  </si>
  <si>
    <t>Montáž a dodávka hracích prvkov - domček, ozn. 3v (ref.výrobok Bonita - DO203D), vrátane výkopu, zákl. pätiek 300x300x300mm - 6ks, kotvenia a podlahy</t>
  </si>
</sst>
</file>

<file path=xl/styles.xml><?xml version="1.0" encoding="utf-8"?>
<styleSheet xmlns="http://schemas.openxmlformats.org/spreadsheetml/2006/main">
  <numFmts count="6">
    <numFmt numFmtId="164" formatCode="_-* #,##0\ &quot;Sk&quot;_-;\-* #,##0\ &quot;Sk&quot;_-;_-* &quot;-&quot;\ &quot;Sk&quot;_-;_-@_-"/>
    <numFmt numFmtId="165" formatCode="#,##0.000"/>
    <numFmt numFmtId="166" formatCode="#,##0.00000"/>
    <numFmt numFmtId="167" formatCode="#,##0&quot; &quot;"/>
    <numFmt numFmtId="168" formatCode="#,##0&quot; Sk&quot;;[Red]&quot;-&quot;#,##0&quot; Sk&quot;"/>
    <numFmt numFmtId="169" formatCode="0.000"/>
  </numFmts>
  <fonts count="23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8"/>
      <color indexed="12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8"/>
      <name val="Arial"/>
      <charset val="238"/>
    </font>
    <font>
      <sz val="11"/>
      <color theme="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6" fillId="0" borderId="1">
      <alignment vertical="center"/>
    </xf>
    <xf numFmtId="0" fontId="6" fillId="0" borderId="1" applyFont="0" applyFill="0" applyBorder="0">
      <alignment vertical="center"/>
    </xf>
    <xf numFmtId="168" fontId="6" fillId="0" borderId="1"/>
    <xf numFmtId="0" fontId="6" fillId="0" borderId="1" applyFont="0" applyFill="0"/>
    <xf numFmtId="164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2" applyNumberFormat="0" applyFill="0" applyAlignment="0" applyProtection="0"/>
    <xf numFmtId="0" fontId="5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6" fillId="0" borderId="3" applyBorder="0">
      <alignment vertical="center"/>
    </xf>
    <xf numFmtId="0" fontId="12" fillId="0" borderId="0" applyNumberFormat="0" applyFill="0" applyBorder="0" applyAlignment="0" applyProtection="0"/>
    <xf numFmtId="0" fontId="6" fillId="0" borderId="3">
      <alignment vertical="center"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2" applyNumberFormat="0" applyFill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18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8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8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8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18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18" fillId="28" borderId="0" applyNumberFormat="0" applyBorder="0" applyAlignment="0" applyProtection="0"/>
  </cellStyleXfs>
  <cellXfs count="160">
    <xf numFmtId="0" fontId="0" fillId="0" borderId="0" xfId="0"/>
    <xf numFmtId="0" fontId="1" fillId="0" borderId="0" xfId="0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165" fontId="1" fillId="0" borderId="0" xfId="0" applyNumberFormat="1" applyFont="1" applyProtection="1"/>
    <xf numFmtId="4" fontId="1" fillId="0" borderId="0" xfId="0" applyNumberFormat="1" applyFont="1" applyProtection="1"/>
    <xf numFmtId="166" fontId="1" fillId="0" borderId="0" xfId="0" applyNumberFormat="1" applyFont="1" applyProtection="1"/>
    <xf numFmtId="49" fontId="1" fillId="0" borderId="0" xfId="0" applyNumberFormat="1" applyFont="1" applyProtection="1"/>
    <xf numFmtId="0" fontId="1" fillId="0" borderId="4" xfId="28" applyFont="1" applyBorder="1" applyAlignment="1">
      <alignment horizontal="left" vertical="center"/>
    </xf>
    <xf numFmtId="0" fontId="1" fillId="0" borderId="4" xfId="28" applyFont="1" applyBorder="1" applyAlignment="1">
      <alignment horizontal="right" vertical="center"/>
    </xf>
    <xf numFmtId="0" fontId="1" fillId="0" borderId="5" xfId="28" applyFont="1" applyBorder="1" applyAlignment="1">
      <alignment horizontal="left" vertical="center"/>
    </xf>
    <xf numFmtId="0" fontId="1" fillId="0" borderId="6" xfId="28" applyFont="1" applyBorder="1" applyAlignment="1">
      <alignment horizontal="left" vertical="center"/>
    </xf>
    <xf numFmtId="0" fontId="1" fillId="0" borderId="6" xfId="28" applyFont="1" applyBorder="1" applyAlignment="1">
      <alignment horizontal="right" vertical="center"/>
    </xf>
    <xf numFmtId="0" fontId="1" fillId="0" borderId="7" xfId="28" applyFont="1" applyBorder="1" applyAlignment="1">
      <alignment horizontal="left" vertical="center"/>
    </xf>
    <xf numFmtId="0" fontId="1" fillId="0" borderId="8" xfId="28" applyFont="1" applyBorder="1" applyAlignment="1">
      <alignment horizontal="right" vertical="center"/>
    </xf>
    <xf numFmtId="0" fontId="1" fillId="0" borderId="8" xfId="28" applyFont="1" applyBorder="1" applyAlignment="1">
      <alignment horizontal="left" vertical="center"/>
    </xf>
    <xf numFmtId="0" fontId="1" fillId="0" borderId="9" xfId="28" applyFont="1" applyBorder="1" applyAlignment="1">
      <alignment horizontal="left" vertical="center"/>
    </xf>
    <xf numFmtId="0" fontId="1" fillId="0" borderId="10" xfId="28" applyFont="1" applyBorder="1" applyAlignment="1">
      <alignment horizontal="left" vertical="center"/>
    </xf>
    <xf numFmtId="0" fontId="1" fillId="0" borderId="11" xfId="28" applyFont="1" applyBorder="1" applyAlignment="1">
      <alignment horizontal="left" vertical="center"/>
    </xf>
    <xf numFmtId="0" fontId="1" fillId="0" borderId="12" xfId="28" applyFont="1" applyBorder="1" applyAlignment="1">
      <alignment horizontal="left" vertical="center"/>
    </xf>
    <xf numFmtId="0" fontId="1" fillId="0" borderId="13" xfId="28" applyFont="1" applyBorder="1" applyAlignment="1">
      <alignment horizontal="left" vertical="center"/>
    </xf>
    <xf numFmtId="0" fontId="1" fillId="0" borderId="13" xfId="28" applyFont="1" applyBorder="1" applyAlignment="1">
      <alignment horizontal="center" vertical="center"/>
    </xf>
    <xf numFmtId="0" fontId="1" fillId="0" borderId="14" xfId="28" applyFont="1" applyBorder="1" applyAlignment="1">
      <alignment horizontal="center" vertical="center"/>
    </xf>
    <xf numFmtId="0" fontId="1" fillId="0" borderId="15" xfId="28" applyFont="1" applyBorder="1" applyAlignment="1">
      <alignment horizontal="center" vertical="center"/>
    </xf>
    <xf numFmtId="0" fontId="1" fillId="0" borderId="16" xfId="28" applyFont="1" applyBorder="1" applyAlignment="1">
      <alignment horizontal="center" vertical="center"/>
    </xf>
    <xf numFmtId="0" fontId="1" fillId="0" borderId="17" xfId="28" applyFont="1" applyBorder="1" applyAlignment="1">
      <alignment horizontal="center" vertical="center"/>
    </xf>
    <xf numFmtId="0" fontId="1" fillId="0" borderId="18" xfId="28" applyFont="1" applyBorder="1" applyAlignment="1">
      <alignment horizontal="center" vertical="center"/>
    </xf>
    <xf numFmtId="0" fontId="1" fillId="0" borderId="19" xfId="28" applyFont="1" applyBorder="1" applyAlignment="1">
      <alignment horizontal="left" vertical="center"/>
    </xf>
    <xf numFmtId="0" fontId="1" fillId="0" borderId="20" xfId="28" applyFont="1" applyBorder="1" applyAlignment="1">
      <alignment horizontal="left" vertical="center"/>
    </xf>
    <xf numFmtId="0" fontId="1" fillId="0" borderId="21" xfId="28" applyFont="1" applyBorder="1" applyAlignment="1">
      <alignment horizontal="center" vertical="center"/>
    </xf>
    <xf numFmtId="0" fontId="1" fillId="0" borderId="3" xfId="28" applyFont="1" applyBorder="1" applyAlignment="1">
      <alignment horizontal="left" vertical="center"/>
    </xf>
    <xf numFmtId="0" fontId="1" fillId="0" borderId="22" xfId="28" applyFont="1" applyBorder="1" applyAlignment="1">
      <alignment horizontal="left" vertical="center"/>
    </xf>
    <xf numFmtId="0" fontId="1" fillId="0" borderId="23" xfId="28" applyFont="1" applyBorder="1" applyAlignment="1">
      <alignment horizontal="center" vertical="center"/>
    </xf>
    <xf numFmtId="0" fontId="1" fillId="0" borderId="24" xfId="28" applyFont="1" applyBorder="1" applyAlignment="1">
      <alignment horizontal="left" vertical="center"/>
    </xf>
    <xf numFmtId="0" fontId="1" fillId="0" borderId="25" xfId="28" applyFont="1" applyBorder="1" applyAlignment="1">
      <alignment horizontal="center" vertical="center"/>
    </xf>
    <xf numFmtId="0" fontId="1" fillId="0" borderId="26" xfId="28" applyFont="1" applyBorder="1" applyAlignment="1">
      <alignment horizontal="left" vertical="center"/>
    </xf>
    <xf numFmtId="10" fontId="1" fillId="0" borderId="26" xfId="28" applyNumberFormat="1" applyFont="1" applyBorder="1" applyAlignment="1">
      <alignment horizontal="right" vertical="center"/>
    </xf>
    <xf numFmtId="0" fontId="1" fillId="0" borderId="27" xfId="28" applyFont="1" applyBorder="1" applyAlignment="1">
      <alignment horizontal="left" vertical="center"/>
    </xf>
    <xf numFmtId="0" fontId="1" fillId="0" borderId="25" xfId="28" applyFont="1" applyBorder="1" applyAlignment="1">
      <alignment horizontal="right" vertical="center"/>
    </xf>
    <xf numFmtId="0" fontId="1" fillId="0" borderId="28" xfId="28" applyFont="1" applyBorder="1" applyAlignment="1">
      <alignment horizontal="center" vertical="center"/>
    </xf>
    <xf numFmtId="0" fontId="1" fillId="0" borderId="29" xfId="28" applyFont="1" applyBorder="1" applyAlignment="1">
      <alignment horizontal="left" vertical="center"/>
    </xf>
    <xf numFmtId="0" fontId="1" fillId="0" borderId="29" xfId="28" applyFont="1" applyBorder="1" applyAlignment="1">
      <alignment horizontal="right" vertical="center"/>
    </xf>
    <xf numFmtId="0" fontId="1" fillId="0" borderId="30" xfId="28" applyFont="1" applyBorder="1" applyAlignment="1">
      <alignment horizontal="right" vertical="center"/>
    </xf>
    <xf numFmtId="3" fontId="1" fillId="0" borderId="0" xfId="28" applyNumberFormat="1" applyFont="1" applyBorder="1" applyAlignment="1">
      <alignment horizontal="right" vertical="center"/>
    </xf>
    <xf numFmtId="0" fontId="1" fillId="0" borderId="28" xfId="28" applyFont="1" applyBorder="1" applyAlignment="1">
      <alignment horizontal="left" vertical="center"/>
    </xf>
    <xf numFmtId="0" fontId="1" fillId="0" borderId="0" xfId="28" applyFont="1" applyBorder="1" applyAlignment="1">
      <alignment horizontal="right" vertical="center"/>
    </xf>
    <xf numFmtId="0" fontId="1" fillId="0" borderId="0" xfId="28" applyFont="1" applyBorder="1" applyAlignment="1">
      <alignment horizontal="left" vertical="center"/>
    </xf>
    <xf numFmtId="0" fontId="1" fillId="0" borderId="31" xfId="28" applyFont="1" applyBorder="1" applyAlignment="1">
      <alignment horizontal="right" vertical="center"/>
    </xf>
    <xf numFmtId="3" fontId="1" fillId="0" borderId="31" xfId="28" applyNumberFormat="1" applyFont="1" applyBorder="1" applyAlignment="1">
      <alignment horizontal="right" vertical="center"/>
    </xf>
    <xf numFmtId="3" fontId="1" fillId="0" borderId="32" xfId="28" applyNumberFormat="1" applyFont="1" applyBorder="1" applyAlignment="1">
      <alignment horizontal="right" vertical="center"/>
    </xf>
    <xf numFmtId="0" fontId="1" fillId="0" borderId="33" xfId="28" applyFont="1" applyBorder="1" applyAlignment="1">
      <alignment horizontal="left" vertical="center"/>
    </xf>
    <xf numFmtId="0" fontId="1" fillId="0" borderId="29" xfId="28" applyFont="1" applyBorder="1" applyAlignment="1">
      <alignment horizontal="center" vertical="center"/>
    </xf>
    <xf numFmtId="0" fontId="1" fillId="0" borderId="34" xfId="28" applyFont="1" applyBorder="1" applyAlignment="1">
      <alignment horizontal="center" vertical="center"/>
    </xf>
    <xf numFmtId="0" fontId="1" fillId="0" borderId="35" xfId="28" applyFont="1" applyBorder="1" applyAlignment="1">
      <alignment horizontal="left" vertical="center"/>
    </xf>
    <xf numFmtId="0" fontId="1" fillId="0" borderId="0" xfId="28" applyFont="1"/>
    <xf numFmtId="0" fontId="1" fillId="0" borderId="0" xfId="28" applyFont="1" applyAlignment="1">
      <alignment horizontal="left" vertical="center"/>
    </xf>
    <xf numFmtId="0" fontId="1" fillId="0" borderId="15" xfId="28" applyFont="1" applyBorder="1" applyAlignment="1">
      <alignment horizontal="left" vertical="center"/>
    </xf>
    <xf numFmtId="0" fontId="3" fillId="0" borderId="36" xfId="28" applyFont="1" applyBorder="1" applyAlignment="1">
      <alignment horizontal="center" vertical="center"/>
    </xf>
    <xf numFmtId="0" fontId="3" fillId="0" borderId="37" xfId="28" applyFont="1" applyBorder="1" applyAlignment="1">
      <alignment horizontal="center" vertical="center"/>
    </xf>
    <xf numFmtId="0" fontId="1" fillId="0" borderId="38" xfId="28" applyFont="1" applyBorder="1" applyAlignment="1">
      <alignment horizontal="left" vertical="center"/>
    </xf>
    <xf numFmtId="167" fontId="1" fillId="0" borderId="39" xfId="28" applyNumberFormat="1" applyFont="1" applyBorder="1" applyAlignment="1">
      <alignment horizontal="right" vertical="center"/>
    </xf>
    <xf numFmtId="0" fontId="1" fillId="0" borderId="27" xfId="28" applyFont="1" applyBorder="1" applyAlignment="1">
      <alignment horizontal="right" vertical="center"/>
    </xf>
    <xf numFmtId="0" fontId="1" fillId="0" borderId="40" xfId="28" applyNumberFormat="1" applyFont="1" applyBorder="1" applyAlignment="1">
      <alignment horizontal="left" vertical="center"/>
    </xf>
    <xf numFmtId="10" fontId="1" fillId="0" borderId="6" xfId="28" applyNumberFormat="1" applyFont="1" applyBorder="1" applyAlignment="1">
      <alignment horizontal="right" vertical="center"/>
    </xf>
    <xf numFmtId="10" fontId="1" fillId="0" borderId="41" xfId="28" applyNumberFormat="1" applyFont="1" applyBorder="1" applyAlignment="1">
      <alignment horizontal="right" vertical="center"/>
    </xf>
    <xf numFmtId="0" fontId="1" fillId="0" borderId="42" xfId="28" applyFont="1" applyBorder="1" applyAlignment="1">
      <alignment horizontal="right" vertical="center"/>
    </xf>
    <xf numFmtId="0" fontId="1" fillId="0" borderId="43" xfId="28" applyFont="1" applyBorder="1" applyAlignment="1">
      <alignment horizontal="right" vertical="center"/>
    </xf>
    <xf numFmtId="0" fontId="1" fillId="0" borderId="9" xfId="28" applyFont="1" applyBorder="1" applyAlignment="1">
      <alignment horizontal="right" vertical="center"/>
    </xf>
    <xf numFmtId="0" fontId="1" fillId="0" borderId="10" xfId="28" applyFont="1" applyBorder="1" applyAlignment="1">
      <alignment horizontal="right" vertical="center"/>
    </xf>
    <xf numFmtId="0" fontId="1" fillId="0" borderId="44" xfId="0" applyNumberFormat="1" applyFont="1" applyBorder="1" applyAlignment="1" applyProtection="1">
      <alignment horizontal="center"/>
    </xf>
    <xf numFmtId="0" fontId="1" fillId="0" borderId="45" xfId="0" applyNumberFormat="1" applyFont="1" applyBorder="1" applyAlignment="1" applyProtection="1">
      <alignment horizontal="center"/>
    </xf>
    <xf numFmtId="0" fontId="1" fillId="0" borderId="46" xfId="0" applyNumberFormat="1" applyFont="1" applyBorder="1" applyAlignment="1" applyProtection="1">
      <alignment horizontal="center"/>
    </xf>
    <xf numFmtId="0" fontId="1" fillId="0" borderId="47" xfId="0" applyNumberFormat="1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3" fontId="1" fillId="0" borderId="48" xfId="28" applyNumberFormat="1" applyFont="1" applyBorder="1" applyAlignment="1">
      <alignment horizontal="right" vertical="center"/>
    </xf>
    <xf numFmtId="3" fontId="1" fillId="0" borderId="49" xfId="28" applyNumberFormat="1" applyFont="1" applyBorder="1" applyAlignment="1">
      <alignment horizontal="right" vertical="center"/>
    </xf>
    <xf numFmtId="3" fontId="1" fillId="0" borderId="50" xfId="28" applyNumberFormat="1" applyFont="1" applyBorder="1" applyAlignment="1">
      <alignment horizontal="right" vertical="center"/>
    </xf>
    <xf numFmtId="3" fontId="1" fillId="0" borderId="51" xfId="28" applyNumberFormat="1" applyFont="1" applyBorder="1" applyAlignment="1">
      <alignment horizontal="right" vertical="center"/>
    </xf>
    <xf numFmtId="3" fontId="1" fillId="0" borderId="52" xfId="28" applyNumberFormat="1" applyFont="1" applyBorder="1" applyAlignment="1">
      <alignment horizontal="right" vertical="center"/>
    </xf>
    <xf numFmtId="3" fontId="1" fillId="0" borderId="11" xfId="28" applyNumberFormat="1" applyFont="1" applyBorder="1" applyAlignment="1">
      <alignment horizontal="right" vertic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165" fontId="1" fillId="0" borderId="0" xfId="0" applyNumberFormat="1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66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169" fontId="1" fillId="0" borderId="0" xfId="0" applyNumberFormat="1" applyFont="1" applyAlignment="1" applyProtection="1">
      <alignment vertical="top"/>
    </xf>
    <xf numFmtId="0" fontId="13" fillId="0" borderId="0" xfId="27" applyFont="1"/>
    <xf numFmtId="0" fontId="14" fillId="0" borderId="0" xfId="27" applyFont="1"/>
    <xf numFmtId="49" fontId="14" fillId="0" borderId="0" xfId="27" applyNumberFormat="1" applyFont="1"/>
    <xf numFmtId="0" fontId="1" fillId="0" borderId="53" xfId="0" applyNumberFormat="1" applyFont="1" applyBorder="1" applyAlignment="1" applyProtection="1">
      <alignment horizontal="center"/>
    </xf>
    <xf numFmtId="0" fontId="1" fillId="0" borderId="54" xfId="0" applyNumberFormat="1" applyFont="1" applyBorder="1" applyAlignment="1" applyProtection="1">
      <alignment horizontal="center"/>
    </xf>
    <xf numFmtId="0" fontId="1" fillId="0" borderId="55" xfId="0" applyFont="1" applyBorder="1" applyAlignment="1" applyProtection="1">
      <alignment horizontal="center"/>
    </xf>
    <xf numFmtId="0" fontId="1" fillId="0" borderId="56" xfId="0" applyFont="1" applyBorder="1" applyAlignment="1" applyProtection="1">
      <alignment horizontal="centerContinuous"/>
    </xf>
    <xf numFmtId="0" fontId="1" fillId="0" borderId="57" xfId="0" applyFont="1" applyBorder="1" applyAlignment="1" applyProtection="1">
      <alignment horizontal="centerContinuous"/>
    </xf>
    <xf numFmtId="0" fontId="1" fillId="0" borderId="58" xfId="0" applyFont="1" applyBorder="1" applyAlignment="1" applyProtection="1">
      <alignment horizontal="centerContinuous"/>
    </xf>
    <xf numFmtId="0" fontId="1" fillId="0" borderId="59" xfId="0" applyFont="1" applyBorder="1" applyAlignment="1" applyProtection="1">
      <alignment horizontal="center"/>
    </xf>
    <xf numFmtId="0" fontId="1" fillId="0" borderId="59" xfId="0" applyFont="1" applyBorder="1" applyAlignment="1" applyProtection="1">
      <alignment horizontal="center" vertical="center"/>
    </xf>
    <xf numFmtId="0" fontId="1" fillId="0" borderId="60" xfId="0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left"/>
    </xf>
    <xf numFmtId="49" fontId="1" fillId="0" borderId="0" xfId="0" applyNumberFormat="1" applyFont="1" applyAlignment="1" applyProtection="1">
      <alignment horizontal="left" vertical="top" wrapText="1"/>
    </xf>
    <xf numFmtId="4" fontId="1" fillId="0" borderId="19" xfId="28" applyNumberFormat="1" applyFont="1" applyBorder="1" applyAlignment="1">
      <alignment horizontal="right" vertical="center"/>
    </xf>
    <xf numFmtId="4" fontId="1" fillId="0" borderId="61" xfId="28" applyNumberFormat="1" applyFont="1" applyBorder="1" applyAlignment="1">
      <alignment horizontal="right" vertical="center"/>
    </xf>
    <xf numFmtId="4" fontId="1" fillId="0" borderId="3" xfId="28" applyNumberFormat="1" applyFont="1" applyBorder="1" applyAlignment="1">
      <alignment horizontal="right" vertical="center"/>
    </xf>
    <xf numFmtId="4" fontId="1" fillId="0" borderId="62" xfId="28" applyNumberFormat="1" applyFont="1" applyBorder="1" applyAlignment="1">
      <alignment horizontal="right" vertical="center"/>
    </xf>
    <xf numFmtId="4" fontId="1" fillId="0" borderId="63" xfId="28" applyNumberFormat="1" applyFont="1" applyBorder="1" applyAlignment="1">
      <alignment horizontal="right" vertical="center"/>
    </xf>
    <xf numFmtId="4" fontId="1" fillId="0" borderId="24" xfId="28" applyNumberFormat="1" applyFont="1" applyBorder="1" applyAlignment="1">
      <alignment horizontal="right" vertical="center"/>
    </xf>
    <xf numFmtId="4" fontId="1" fillId="0" borderId="27" xfId="28" applyNumberFormat="1" applyFont="1" applyBorder="1" applyAlignment="1">
      <alignment horizontal="right" vertical="center"/>
    </xf>
    <xf numFmtId="4" fontId="1" fillId="0" borderId="64" xfId="28" applyNumberFormat="1" applyFont="1" applyBorder="1" applyAlignment="1">
      <alignment horizontal="right" vertical="center"/>
    </xf>
    <xf numFmtId="4" fontId="1" fillId="0" borderId="26" xfId="28" applyNumberFormat="1" applyFont="1" applyBorder="1" applyAlignment="1">
      <alignment horizontal="right" vertical="center"/>
    </xf>
    <xf numFmtId="49" fontId="3" fillId="0" borderId="0" xfId="0" applyNumberFormat="1" applyFont="1" applyAlignment="1" applyProtection="1">
      <alignment vertical="top"/>
    </xf>
    <xf numFmtId="49" fontId="13" fillId="0" borderId="0" xfId="27" applyNumberFormat="1" applyFont="1"/>
    <xf numFmtId="49" fontId="1" fillId="0" borderId="0" xfId="0" applyNumberFormat="1" applyFont="1" applyAlignment="1" applyProtection="1">
      <alignment horizontal="right" vertical="top" wrapText="1"/>
    </xf>
    <xf numFmtId="4" fontId="3" fillId="0" borderId="0" xfId="0" applyNumberFormat="1" applyFont="1" applyAlignment="1" applyProtection="1">
      <alignment vertical="top"/>
    </xf>
    <xf numFmtId="166" fontId="3" fillId="0" borderId="0" xfId="0" applyNumberFormat="1" applyFont="1" applyAlignment="1" applyProtection="1">
      <alignment vertical="top"/>
    </xf>
    <xf numFmtId="165" fontId="3" fillId="0" borderId="0" xfId="0" applyNumberFormat="1" applyFont="1" applyAlignment="1" applyProtection="1">
      <alignment vertical="top"/>
    </xf>
    <xf numFmtId="0" fontId="2" fillId="0" borderId="0" xfId="27" applyFont="1" applyAlignment="1">
      <alignment horizontal="center" vertical="center"/>
    </xf>
    <xf numFmtId="0" fontId="16" fillId="0" borderId="42" xfId="28" applyFont="1" applyBorder="1" applyAlignment="1">
      <alignment horizontal="left" vertical="center"/>
    </xf>
    <xf numFmtId="0" fontId="16" fillId="0" borderId="4" xfId="28" applyFont="1" applyBorder="1" applyAlignment="1">
      <alignment horizontal="left" vertical="center"/>
    </xf>
    <xf numFmtId="0" fontId="16" fillId="0" borderId="4" xfId="28" applyFont="1" applyBorder="1" applyAlignment="1">
      <alignment horizontal="right" vertical="center"/>
    </xf>
    <xf numFmtId="0" fontId="16" fillId="0" borderId="51" xfId="28" applyFont="1" applyBorder="1" applyAlignment="1">
      <alignment horizontal="left" vertical="center"/>
    </xf>
    <xf numFmtId="0" fontId="16" fillId="0" borderId="5" xfId="28" applyFont="1" applyBorder="1" applyAlignment="1">
      <alignment horizontal="left" vertical="center"/>
    </xf>
    <xf numFmtId="0" fontId="16" fillId="0" borderId="6" xfId="28" applyFont="1" applyBorder="1" applyAlignment="1">
      <alignment horizontal="left" vertical="center"/>
    </xf>
    <xf numFmtId="0" fontId="16" fillId="0" borderId="6" xfId="28" applyFont="1" applyBorder="1" applyAlignment="1">
      <alignment horizontal="right" vertical="center"/>
    </xf>
    <xf numFmtId="0" fontId="16" fillId="0" borderId="7" xfId="28" applyFont="1" applyBorder="1" applyAlignment="1">
      <alignment horizontal="left" vertical="center"/>
    </xf>
    <xf numFmtId="0" fontId="16" fillId="0" borderId="65" xfId="28" applyFont="1" applyBorder="1" applyAlignment="1">
      <alignment horizontal="left" vertical="center"/>
    </xf>
    <xf numFmtId="0" fontId="16" fillId="0" borderId="66" xfId="28" applyFont="1" applyBorder="1" applyAlignment="1">
      <alignment horizontal="left" vertical="center"/>
    </xf>
    <xf numFmtId="0" fontId="16" fillId="0" borderId="66" xfId="28" applyFont="1" applyBorder="1" applyAlignment="1">
      <alignment horizontal="right" vertical="center"/>
    </xf>
    <xf numFmtId="0" fontId="16" fillId="0" borderId="67" xfId="28" applyFont="1" applyBorder="1" applyAlignment="1">
      <alignment horizontal="left" vertical="center"/>
    </xf>
    <xf numFmtId="0" fontId="16" fillId="0" borderId="68" xfId="28" applyFont="1" applyBorder="1" applyAlignment="1">
      <alignment horizontal="left" vertical="center"/>
    </xf>
    <xf numFmtId="0" fontId="16" fillId="0" borderId="69" xfId="28" applyFont="1" applyBorder="1" applyAlignment="1">
      <alignment horizontal="left" vertical="center"/>
    </xf>
    <xf numFmtId="0" fontId="16" fillId="0" borderId="69" xfId="28" applyFont="1" applyBorder="1" applyAlignment="1">
      <alignment horizontal="right" vertical="center"/>
    </xf>
    <xf numFmtId="0" fontId="16" fillId="0" borderId="70" xfId="28" applyFont="1" applyBorder="1" applyAlignment="1">
      <alignment horizontal="left" vertical="center"/>
    </xf>
    <xf numFmtId="0" fontId="16" fillId="0" borderId="43" xfId="28" applyFont="1" applyBorder="1" applyAlignment="1">
      <alignment horizontal="left" vertical="center"/>
    </xf>
    <xf numFmtId="0" fontId="16" fillId="0" borderId="8" xfId="28" applyFont="1" applyBorder="1" applyAlignment="1">
      <alignment horizontal="right" vertical="center"/>
    </xf>
    <xf numFmtId="0" fontId="16" fillId="0" borderId="8" xfId="28" applyFont="1" applyBorder="1" applyAlignment="1">
      <alignment horizontal="left" vertical="center"/>
    </xf>
    <xf numFmtId="0" fontId="16" fillId="0" borderId="52" xfId="28" applyFont="1" applyBorder="1" applyAlignment="1">
      <alignment horizontal="left" vertical="center"/>
    </xf>
    <xf numFmtId="0" fontId="16" fillId="0" borderId="9" xfId="28" applyFont="1" applyBorder="1" applyAlignment="1">
      <alignment horizontal="left" vertical="center"/>
    </xf>
    <xf numFmtId="0" fontId="16" fillId="0" borderId="10" xfId="28" applyFont="1" applyBorder="1" applyAlignment="1">
      <alignment horizontal="left" vertical="center"/>
    </xf>
    <xf numFmtId="0" fontId="16" fillId="0" borderId="11" xfId="28" applyFont="1" applyBorder="1" applyAlignment="1">
      <alignment horizontal="left" vertical="center"/>
    </xf>
    <xf numFmtId="0" fontId="16" fillId="0" borderId="20" xfId="28" applyFont="1" applyBorder="1" applyAlignment="1">
      <alignment horizontal="left" vertical="center"/>
    </xf>
    <xf numFmtId="0" fontId="16" fillId="0" borderId="49" xfId="28" applyFont="1" applyBorder="1" applyAlignment="1">
      <alignment horizontal="right" vertical="center"/>
    </xf>
    <xf numFmtId="4" fontId="16" fillId="0" borderId="61" xfId="28" applyNumberFormat="1" applyFont="1" applyBorder="1" applyAlignment="1">
      <alignment horizontal="right" vertical="center"/>
    </xf>
    <xf numFmtId="0" fontId="16" fillId="0" borderId="27" xfId="28" applyFont="1" applyBorder="1" applyAlignment="1">
      <alignment horizontal="left" vertical="center"/>
    </xf>
    <xf numFmtId="0" fontId="16" fillId="0" borderId="25" xfId="28" applyFont="1" applyBorder="1" applyAlignment="1">
      <alignment horizontal="right" vertical="center"/>
    </xf>
    <xf numFmtId="4" fontId="16" fillId="0" borderId="64" xfId="28" applyNumberFormat="1" applyFont="1" applyBorder="1" applyAlignment="1">
      <alignment horizontal="right" vertical="center"/>
    </xf>
    <xf numFmtId="0" fontId="16" fillId="0" borderId="0" xfId="0" applyFont="1" applyProtection="1"/>
    <xf numFmtId="0" fontId="15" fillId="0" borderId="0" xfId="0" applyFont="1" applyProtection="1"/>
    <xf numFmtId="0" fontId="15" fillId="0" borderId="0" xfId="0" applyFont="1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1" fillId="0" borderId="55" xfId="0" applyFont="1" applyBorder="1" applyAlignment="1" applyProtection="1">
      <alignment horizontal="center" wrapText="1"/>
    </xf>
    <xf numFmtId="0" fontId="1" fillId="0" borderId="59" xfId="0" applyFont="1" applyBorder="1" applyAlignment="1" applyProtection="1">
      <alignment horizontal="center" wrapText="1"/>
    </xf>
    <xf numFmtId="49" fontId="3" fillId="0" borderId="0" xfId="0" applyNumberFormat="1" applyFont="1" applyAlignment="1" applyProtection="1">
      <alignment horizontal="right" vertical="top" wrapText="1"/>
    </xf>
    <xf numFmtId="49" fontId="2" fillId="0" borderId="0" xfId="0" applyNumberFormat="1" applyFont="1" applyAlignment="1" applyProtection="1">
      <alignment horizontal="left" vertical="top" wrapText="1"/>
    </xf>
    <xf numFmtId="0" fontId="1" fillId="0" borderId="71" xfId="28" applyFont="1" applyBorder="1" applyAlignment="1">
      <alignment horizontal="left" vertical="center"/>
    </xf>
    <xf numFmtId="0" fontId="0" fillId="0" borderId="40" xfId="0" applyBorder="1" applyAlignment="1">
      <alignment vertical="center"/>
    </xf>
  </cellXfs>
  <cellStyles count="53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20 % - zvýraznenie1" xfId="35" builtinId="30" hidden="1"/>
    <cellStyle name="20 % - zvýraznenie2" xfId="38" builtinId="34" hidden="1"/>
    <cellStyle name="20 % - zvýraznenie3" xfId="41" builtinId="38" hidden="1"/>
    <cellStyle name="20 % - zvýraznenie4" xfId="44" builtinId="42" hidden="1"/>
    <cellStyle name="20 % - zvýraznenie5" xfId="47" builtinId="46" hidden="1"/>
    <cellStyle name="20 % - zvýraznenie6" xfId="50" builtinId="50" hidden="1"/>
    <cellStyle name="40 % – Zvýraznění1" xfId="12"/>
    <cellStyle name="40 % – Zvýraznění2" xfId="13"/>
    <cellStyle name="40 % – Zvýraznění3" xfId="14"/>
    <cellStyle name="40 % – Zvýraznění4" xfId="15"/>
    <cellStyle name="40 % – Zvýraznění5" xfId="16"/>
    <cellStyle name="40 % – Zvýraznění6" xfId="17"/>
    <cellStyle name="40 % - zvýraznenie1" xfId="36" builtinId="31" hidden="1"/>
    <cellStyle name="40 % - zvýraznenie2" xfId="39" builtinId="35" hidden="1"/>
    <cellStyle name="40 % - zvýraznenie3" xfId="42" builtinId="39" hidden="1"/>
    <cellStyle name="40 % - zvýraznenie4" xfId="45" builtinId="43" hidden="1"/>
    <cellStyle name="40 % - zvýraznenie5" xfId="48" builtinId="47" hidden="1"/>
    <cellStyle name="40 % - zvýraznenie6" xfId="51" builtinId="51" hidden="1"/>
    <cellStyle name="60 % – Zvýraznění1" xfId="18"/>
    <cellStyle name="60 % – Zvýraznění2" xfId="19"/>
    <cellStyle name="60 % – Zvýraznění3" xfId="20"/>
    <cellStyle name="60 % – Zvýraznění4" xfId="21"/>
    <cellStyle name="60 % – Zvýraznění5" xfId="22"/>
    <cellStyle name="60 % – Zvýraznění6" xfId="23"/>
    <cellStyle name="60 % - zvýraznenie1" xfId="37" builtinId="32" hidden="1"/>
    <cellStyle name="60 % - zvýraznenie2" xfId="40" builtinId="36" hidden="1"/>
    <cellStyle name="60 % - zvýraznenie3" xfId="43" builtinId="40" hidden="1"/>
    <cellStyle name="60 % - zvýraznenie4" xfId="46" builtinId="44" hidden="1"/>
    <cellStyle name="60 % - zvýraznenie5" xfId="49" builtinId="48" hidden="1"/>
    <cellStyle name="60 % - zvýraznenie6" xfId="52" builtinId="52" hidden="1"/>
    <cellStyle name="Celkem" xfId="24"/>
    <cellStyle name="data" xfId="25"/>
    <cellStyle name="Název" xfId="26"/>
    <cellStyle name="normálne" xfId="0" builtinId="0"/>
    <cellStyle name="normálne_KLs" xfId="27"/>
    <cellStyle name="normálne_KLv" xfId="28"/>
    <cellStyle name="Spolu" xfId="34" builtinId="25" hidden="1"/>
    <cellStyle name="TEXT" xfId="29"/>
    <cellStyle name="Text upozornění" xfId="30"/>
    <cellStyle name="Text upozornenia" xfId="33" builtinId="11" hidden="1"/>
    <cellStyle name="TEXT1" xfId="31"/>
    <cellStyle name="Titul" xfId="32" builtinId="15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285750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3200400" y="7458075"/>
          <a:ext cx="0" cy="2047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3"/>
  <sheetViews>
    <sheetView showGridLines="0" showZeros="0" tabSelected="1" workbookViewId="0">
      <selection activeCell="J7" sqref="J7"/>
    </sheetView>
  </sheetViews>
  <sheetFormatPr defaultRowHeight="12.75"/>
  <cols>
    <col min="1" max="1" width="0.7109375" style="54" customWidth="1"/>
    <col min="2" max="2" width="3.7109375" style="54" customWidth="1"/>
    <col min="3" max="3" width="7.5703125" style="54" customWidth="1"/>
    <col min="4" max="6" width="14" style="54" customWidth="1"/>
    <col min="7" max="7" width="3.85546875" style="54" customWidth="1"/>
    <col min="8" max="8" width="17.7109375" style="54" customWidth="1"/>
    <col min="9" max="9" width="8.7109375" style="54" customWidth="1"/>
    <col min="10" max="10" width="14" style="54" customWidth="1"/>
    <col min="11" max="11" width="2.28515625" style="54" customWidth="1"/>
    <col min="12" max="12" width="6.85546875" style="54" customWidth="1"/>
    <col min="13" max="23" width="9.140625" style="54"/>
    <col min="24" max="25" width="5.7109375" style="54" customWidth="1"/>
    <col min="26" max="26" width="6.5703125" style="54" customWidth="1"/>
    <col min="27" max="27" width="21.42578125" style="54" customWidth="1"/>
    <col min="28" max="28" width="4.28515625" style="54" customWidth="1"/>
    <col min="29" max="29" width="8.28515625" style="54" customWidth="1"/>
    <col min="30" max="30" width="8.7109375" style="54" customWidth="1"/>
    <col min="31" max="16384" width="9.140625" style="54"/>
  </cols>
  <sheetData>
    <row r="1" spans="2:30" ht="28.5" customHeight="1" thickBot="1">
      <c r="B1" s="55"/>
      <c r="C1" s="55"/>
      <c r="D1" s="55"/>
      <c r="F1" s="119" t="str">
        <f>CONCATENATE(AA2," ",AB2," ",AC2," ",AD2)</f>
        <v xml:space="preserve">Krycí list rozpočtu v EUR  </v>
      </c>
      <c r="G1" s="55"/>
      <c r="H1" s="55"/>
      <c r="I1" s="55"/>
      <c r="J1" s="55"/>
      <c r="Z1" s="90" t="s">
        <v>5</v>
      </c>
      <c r="AA1" s="90" t="s">
        <v>6</v>
      </c>
      <c r="AB1" s="90" t="s">
        <v>7</v>
      </c>
      <c r="AC1" s="90" t="s">
        <v>8</v>
      </c>
      <c r="AD1" s="90" t="s">
        <v>9</v>
      </c>
    </row>
    <row r="2" spans="2:30" ht="18" customHeight="1" thickTop="1">
      <c r="B2" s="120"/>
      <c r="C2" s="121" t="s">
        <v>94</v>
      </c>
      <c r="D2" s="121"/>
      <c r="E2" s="121"/>
      <c r="F2" s="121"/>
      <c r="G2" s="122"/>
      <c r="H2" s="121"/>
      <c r="I2" s="121"/>
      <c r="J2" s="123"/>
      <c r="Z2" s="90" t="s">
        <v>10</v>
      </c>
      <c r="AA2" s="91" t="s">
        <v>11</v>
      </c>
      <c r="AB2" s="91" t="s">
        <v>12</v>
      </c>
      <c r="AC2" s="91"/>
      <c r="AD2" s="92"/>
    </row>
    <row r="3" spans="2:30" ht="18" customHeight="1">
      <c r="B3" s="124"/>
      <c r="C3" s="125" t="s">
        <v>95</v>
      </c>
      <c r="D3" s="125"/>
      <c r="E3" s="125"/>
      <c r="F3" s="125"/>
      <c r="G3" s="126"/>
      <c r="H3" s="125"/>
      <c r="I3" s="125"/>
      <c r="J3" s="127"/>
      <c r="Z3" s="90" t="s">
        <v>13</v>
      </c>
      <c r="AA3" s="91" t="s">
        <v>14</v>
      </c>
      <c r="AB3" s="91" t="s">
        <v>12</v>
      </c>
      <c r="AC3" s="91" t="s">
        <v>15</v>
      </c>
      <c r="AD3" s="92" t="s">
        <v>16</v>
      </c>
    </row>
    <row r="4" spans="2:30" ht="18" customHeight="1">
      <c r="B4" s="128"/>
      <c r="C4" s="129"/>
      <c r="D4" s="129"/>
      <c r="E4" s="129"/>
      <c r="F4" s="129"/>
      <c r="G4" s="130"/>
      <c r="H4" s="129"/>
      <c r="I4" s="129"/>
      <c r="J4" s="131"/>
      <c r="Z4" s="90" t="s">
        <v>17</v>
      </c>
      <c r="AA4" s="91" t="s">
        <v>18</v>
      </c>
      <c r="AB4" s="91" t="s">
        <v>12</v>
      </c>
      <c r="AC4" s="91"/>
      <c r="AD4" s="92"/>
    </row>
    <row r="5" spans="2:30" ht="18" customHeight="1" thickBot="1">
      <c r="B5" s="132"/>
      <c r="C5" s="133" t="s">
        <v>19</v>
      </c>
      <c r="D5" s="133"/>
      <c r="E5" s="133" t="s">
        <v>20</v>
      </c>
      <c r="F5" s="134"/>
      <c r="G5" s="134"/>
      <c r="H5" s="133"/>
      <c r="I5" s="134" t="s">
        <v>301</v>
      </c>
      <c r="J5" s="135"/>
      <c r="Z5" s="90" t="s">
        <v>21</v>
      </c>
      <c r="AA5" s="91" t="s">
        <v>14</v>
      </c>
      <c r="AB5" s="91" t="s">
        <v>12</v>
      </c>
      <c r="AC5" s="91" t="s">
        <v>15</v>
      </c>
      <c r="AD5" s="92" t="s">
        <v>16</v>
      </c>
    </row>
    <row r="6" spans="2:30" ht="18" customHeight="1" thickTop="1">
      <c r="B6" s="120"/>
      <c r="C6" s="121" t="s">
        <v>2</v>
      </c>
      <c r="D6" s="121" t="s">
        <v>97</v>
      </c>
      <c r="E6" s="121"/>
      <c r="F6" s="121"/>
      <c r="G6" s="121"/>
      <c r="H6" s="121"/>
      <c r="I6" s="121"/>
      <c r="J6" s="123"/>
    </row>
    <row r="7" spans="2:30" ht="18" customHeight="1">
      <c r="B7" s="136"/>
      <c r="C7" s="137"/>
      <c r="D7" s="138"/>
      <c r="E7" s="138"/>
      <c r="F7" s="138"/>
      <c r="G7" s="138"/>
      <c r="H7" s="138"/>
      <c r="I7" s="138"/>
      <c r="J7" s="139"/>
    </row>
    <row r="8" spans="2:30" ht="18" customHeight="1">
      <c r="B8" s="124"/>
      <c r="C8" s="125" t="s">
        <v>1</v>
      </c>
      <c r="D8" s="125"/>
      <c r="E8" s="125"/>
      <c r="F8" s="125"/>
      <c r="G8" s="125"/>
      <c r="H8" s="125"/>
      <c r="I8" s="125"/>
      <c r="J8" s="127"/>
    </row>
    <row r="9" spans="2:30" ht="18" customHeight="1">
      <c r="B9" s="128"/>
      <c r="C9" s="130"/>
      <c r="D9" s="129"/>
      <c r="E9" s="129"/>
      <c r="F9" s="129"/>
      <c r="G9" s="138"/>
      <c r="H9" s="129"/>
      <c r="I9" s="129"/>
      <c r="J9" s="131"/>
    </row>
    <row r="10" spans="2:30" ht="18" customHeight="1">
      <c r="B10" s="124"/>
      <c r="C10" s="125" t="s">
        <v>22</v>
      </c>
      <c r="D10" s="125" t="s">
        <v>98</v>
      </c>
      <c r="E10" s="125"/>
      <c r="F10" s="125"/>
      <c r="G10" s="125"/>
      <c r="H10" s="125"/>
      <c r="I10" s="125"/>
      <c r="J10" s="127"/>
    </row>
    <row r="11" spans="2:30" ht="18" customHeight="1" thickBot="1">
      <c r="B11" s="140"/>
      <c r="C11" s="141"/>
      <c r="D11" s="141"/>
      <c r="E11" s="141"/>
      <c r="F11" s="141"/>
      <c r="G11" s="141"/>
      <c r="H11" s="141"/>
      <c r="I11" s="141"/>
      <c r="J11" s="142"/>
    </row>
    <row r="12" spans="2:30" ht="18" customHeight="1" thickTop="1">
      <c r="B12" s="65"/>
      <c r="C12" s="8"/>
      <c r="D12" s="8"/>
      <c r="E12" s="8"/>
      <c r="F12" s="75">
        <f>IF(B12&lt;&gt;0,ROUND($J$31/B12,0),0)</f>
        <v>0</v>
      </c>
      <c r="G12" s="9"/>
      <c r="H12" s="8"/>
      <c r="I12" s="8"/>
      <c r="J12" s="78">
        <f>IF(G12&lt;&gt;0,ROUND($J$31/G12,0),0)</f>
        <v>0</v>
      </c>
    </row>
    <row r="13" spans="2:30" ht="18" customHeight="1">
      <c r="B13" s="66"/>
      <c r="C13" s="15"/>
      <c r="D13" s="15"/>
      <c r="E13" s="15"/>
      <c r="F13" s="76">
        <f>IF(B13&lt;&gt;0,ROUND($J$31/B13,0),0)</f>
        <v>0</v>
      </c>
      <c r="G13" s="14"/>
      <c r="H13" s="15"/>
      <c r="I13" s="15"/>
      <c r="J13" s="79">
        <f>IF(G13&lt;&gt;0,ROUND($J$31/G13,0),0)</f>
        <v>0</v>
      </c>
    </row>
    <row r="14" spans="2:30" ht="18" customHeight="1" thickBot="1">
      <c r="B14" s="67"/>
      <c r="C14" s="17"/>
      <c r="D14" s="17"/>
      <c r="E14" s="17"/>
      <c r="F14" s="77">
        <f>IF(B14&lt;&gt;0,ROUND($J$31/B14,0),0)</f>
        <v>0</v>
      </c>
      <c r="G14" s="68"/>
      <c r="H14" s="17"/>
      <c r="I14" s="17"/>
      <c r="J14" s="80">
        <f>IF(G14&lt;&gt;0,ROUND($J$31/G14,0),0)</f>
        <v>0</v>
      </c>
    </row>
    <row r="15" spans="2:30" ht="18" customHeight="1" thickTop="1">
      <c r="B15" s="57" t="s">
        <v>23</v>
      </c>
      <c r="C15" s="20" t="s">
        <v>24</v>
      </c>
      <c r="D15" s="21" t="s">
        <v>25</v>
      </c>
      <c r="E15" s="21" t="s">
        <v>26</v>
      </c>
      <c r="F15" s="22" t="s">
        <v>27</v>
      </c>
      <c r="G15" s="57" t="s">
        <v>28</v>
      </c>
      <c r="H15" s="23" t="s">
        <v>29</v>
      </c>
      <c r="I15" s="24"/>
      <c r="J15" s="25"/>
    </row>
    <row r="16" spans="2:30" ht="18" customHeight="1">
      <c r="B16" s="26">
        <v>1</v>
      </c>
      <c r="C16" s="27" t="s">
        <v>30</v>
      </c>
      <c r="D16" s="104">
        <f ca="1">Prehlad!H138</f>
        <v>0</v>
      </c>
      <c r="E16" s="104">
        <f ca="1">Prehlad!I138</f>
        <v>0</v>
      </c>
      <c r="F16" s="105">
        <f>D16+E16</f>
        <v>0</v>
      </c>
      <c r="G16" s="26">
        <v>6</v>
      </c>
      <c r="H16" s="28" t="s">
        <v>99</v>
      </c>
      <c r="I16" s="62"/>
      <c r="J16" s="105">
        <v>0</v>
      </c>
    </row>
    <row r="17" spans="2:10" ht="18" customHeight="1">
      <c r="B17" s="29">
        <v>2</v>
      </c>
      <c r="C17" s="30" t="s">
        <v>31</v>
      </c>
      <c r="D17" s="106"/>
      <c r="E17" s="106"/>
      <c r="F17" s="105">
        <f>D17+E17</f>
        <v>0</v>
      </c>
      <c r="G17" s="29">
        <v>7</v>
      </c>
      <c r="H17" s="31" t="s">
        <v>100</v>
      </c>
      <c r="I17" s="11"/>
      <c r="J17" s="107">
        <v>0</v>
      </c>
    </row>
    <row r="18" spans="2:10" ht="18" customHeight="1">
      <c r="B18" s="29">
        <v>3</v>
      </c>
      <c r="C18" s="30" t="s">
        <v>32</v>
      </c>
      <c r="D18" s="106"/>
      <c r="E18" s="106"/>
      <c r="F18" s="105">
        <f>D18+E18</f>
        <v>0</v>
      </c>
      <c r="G18" s="29">
        <v>8</v>
      </c>
      <c r="H18" s="31" t="s">
        <v>101</v>
      </c>
      <c r="I18" s="11"/>
      <c r="J18" s="107">
        <v>0</v>
      </c>
    </row>
    <row r="19" spans="2:10" ht="18" customHeight="1" thickBot="1">
      <c r="B19" s="29">
        <v>4</v>
      </c>
      <c r="C19" s="30" t="s">
        <v>33</v>
      </c>
      <c r="D19" s="106"/>
      <c r="E19" s="106"/>
      <c r="F19" s="108">
        <f>D19+E19</f>
        <v>0</v>
      </c>
      <c r="G19" s="29">
        <v>9</v>
      </c>
      <c r="H19" s="31" t="s">
        <v>3</v>
      </c>
      <c r="I19" s="11"/>
      <c r="J19" s="107">
        <v>0</v>
      </c>
    </row>
    <row r="20" spans="2:10" ht="18" customHeight="1" thickBot="1">
      <c r="B20" s="32">
        <v>5</v>
      </c>
      <c r="C20" s="33" t="s">
        <v>34</v>
      </c>
      <c r="D20" s="109">
        <f>SUM(D16:D19)</f>
        <v>0</v>
      </c>
      <c r="E20" s="110">
        <f>SUM(E16:E19)</f>
        <v>0</v>
      </c>
      <c r="F20" s="111">
        <f>SUM(F16:F19)</f>
        <v>0</v>
      </c>
      <c r="G20" s="34">
        <v>10</v>
      </c>
      <c r="I20" s="61" t="s">
        <v>35</v>
      </c>
      <c r="J20" s="111">
        <f>SUM(J16:J19)</f>
        <v>0</v>
      </c>
    </row>
    <row r="21" spans="2:10" ht="18" customHeight="1" thickTop="1">
      <c r="B21" s="57" t="s">
        <v>36</v>
      </c>
      <c r="C21" s="56"/>
      <c r="D21" s="24" t="s">
        <v>37</v>
      </c>
      <c r="E21" s="24"/>
      <c r="F21" s="25"/>
      <c r="G21" s="57" t="s">
        <v>38</v>
      </c>
      <c r="H21" s="23" t="s">
        <v>39</v>
      </c>
      <c r="I21" s="24"/>
      <c r="J21" s="25"/>
    </row>
    <row r="22" spans="2:10" ht="18" customHeight="1">
      <c r="B22" s="26">
        <v>11</v>
      </c>
      <c r="C22" s="158" t="s">
        <v>102</v>
      </c>
      <c r="D22" s="159"/>
      <c r="E22" s="64">
        <v>0</v>
      </c>
      <c r="F22" s="105">
        <v>0</v>
      </c>
      <c r="G22" s="29">
        <v>16</v>
      </c>
      <c r="H22" s="31" t="s">
        <v>40</v>
      </c>
      <c r="I22" s="35"/>
      <c r="J22" s="107">
        <v>0</v>
      </c>
    </row>
    <row r="23" spans="2:10" ht="18" customHeight="1">
      <c r="B23" s="29">
        <v>12</v>
      </c>
      <c r="C23" s="31" t="s">
        <v>103</v>
      </c>
      <c r="D23" s="63"/>
      <c r="E23" s="36">
        <v>0</v>
      </c>
      <c r="F23" s="107">
        <v>0</v>
      </c>
      <c r="G23" s="29">
        <v>17</v>
      </c>
      <c r="H23" s="31" t="s">
        <v>105</v>
      </c>
      <c r="I23" s="35"/>
      <c r="J23" s="107">
        <v>0</v>
      </c>
    </row>
    <row r="24" spans="2:10" ht="18" customHeight="1">
      <c r="B24" s="29">
        <v>13</v>
      </c>
      <c r="C24" s="31" t="s">
        <v>104</v>
      </c>
      <c r="D24" s="63"/>
      <c r="E24" s="36">
        <v>0</v>
      </c>
      <c r="F24" s="107">
        <v>0</v>
      </c>
      <c r="G24" s="29">
        <v>18</v>
      </c>
      <c r="H24" s="31" t="s">
        <v>106</v>
      </c>
      <c r="I24" s="35"/>
      <c r="J24" s="107">
        <v>0</v>
      </c>
    </row>
    <row r="25" spans="2:10" ht="18" customHeight="1" thickBot="1">
      <c r="B25" s="29">
        <v>14</v>
      </c>
      <c r="C25" s="31" t="s">
        <v>3</v>
      </c>
      <c r="D25" s="63"/>
      <c r="E25" s="36">
        <v>0</v>
      </c>
      <c r="F25" s="107">
        <v>0</v>
      </c>
      <c r="G25" s="29">
        <v>19</v>
      </c>
      <c r="H25" s="31" t="s">
        <v>3</v>
      </c>
      <c r="I25" s="35"/>
      <c r="J25" s="107">
        <v>0</v>
      </c>
    </row>
    <row r="26" spans="2:10" ht="18" customHeight="1" thickBot="1">
      <c r="B26" s="32">
        <v>15</v>
      </c>
      <c r="C26" s="37"/>
      <c r="D26" s="38"/>
      <c r="E26" s="38" t="s">
        <v>41</v>
      </c>
      <c r="F26" s="111">
        <f>SUM(F22:F25)</f>
        <v>0</v>
      </c>
      <c r="G26" s="32">
        <v>20</v>
      </c>
      <c r="H26" s="37"/>
      <c r="I26" s="38" t="s">
        <v>42</v>
      </c>
      <c r="J26" s="111">
        <f>SUM(J22:J25)</f>
        <v>0</v>
      </c>
    </row>
    <row r="27" spans="2:10" ht="18" customHeight="1" thickTop="1">
      <c r="B27" s="39"/>
      <c r="C27" s="40" t="s">
        <v>43</v>
      </c>
      <c r="D27" s="41"/>
      <c r="E27" s="42" t="s">
        <v>44</v>
      </c>
      <c r="F27" s="43"/>
      <c r="G27" s="57" t="s">
        <v>45</v>
      </c>
      <c r="H27" s="23" t="s">
        <v>46</v>
      </c>
      <c r="I27" s="24"/>
      <c r="J27" s="25"/>
    </row>
    <row r="28" spans="2:10" ht="18" customHeight="1">
      <c r="B28" s="44"/>
      <c r="C28" s="45"/>
      <c r="D28" s="46"/>
      <c r="E28" s="47"/>
      <c r="F28" s="43"/>
      <c r="G28" s="26">
        <v>21</v>
      </c>
      <c r="H28" s="143"/>
      <c r="I28" s="144" t="s">
        <v>296</v>
      </c>
      <c r="J28" s="145">
        <f>ROUND(F20,2)+J20+F26+J26</f>
        <v>0</v>
      </c>
    </row>
    <row r="29" spans="2:10" ht="18" customHeight="1">
      <c r="B29" s="44"/>
      <c r="C29" s="46" t="s">
        <v>47</v>
      </c>
      <c r="D29" s="46"/>
      <c r="E29" s="48"/>
      <c r="F29" s="43"/>
      <c r="G29" s="29">
        <v>22</v>
      </c>
      <c r="H29" s="31" t="s">
        <v>107</v>
      </c>
      <c r="I29" s="112">
        <f>J28-I30</f>
        <v>0</v>
      </c>
      <c r="J29" s="107">
        <f>ROUND((I29*20)/100,2)</f>
        <v>0</v>
      </c>
    </row>
    <row r="30" spans="2:10" ht="18" customHeight="1" thickBot="1">
      <c r="B30" s="10"/>
      <c r="C30" s="11" t="s">
        <v>48</v>
      </c>
      <c r="D30" s="11"/>
      <c r="E30" s="48"/>
      <c r="F30" s="43"/>
      <c r="G30" s="29">
        <v>23</v>
      </c>
      <c r="H30" s="31" t="s">
        <v>108</v>
      </c>
      <c r="I30" s="112">
        <f ca="1">SUMIF(Prehlad!O13:O10003,0,Prehlad!J13:J10003)</f>
        <v>0</v>
      </c>
      <c r="J30" s="107">
        <f>ROUND((I30*0)/100,1)</f>
        <v>0</v>
      </c>
    </row>
    <row r="31" spans="2:10" ht="18" customHeight="1" thickBot="1">
      <c r="B31" s="44"/>
      <c r="C31" s="46"/>
      <c r="D31" s="46"/>
      <c r="E31" s="48"/>
      <c r="F31" s="43"/>
      <c r="G31" s="32">
        <v>24</v>
      </c>
      <c r="H31" s="146"/>
      <c r="I31" s="147" t="s">
        <v>297</v>
      </c>
      <c r="J31" s="148">
        <f>SUM(J28:J30)</f>
        <v>0</v>
      </c>
    </row>
    <row r="32" spans="2:10" ht="18" customHeight="1" thickTop="1" thickBot="1">
      <c r="B32" s="39"/>
      <c r="C32" s="46"/>
      <c r="D32" s="43"/>
      <c r="E32" s="49"/>
      <c r="F32" s="43"/>
      <c r="G32" s="58" t="s">
        <v>49</v>
      </c>
      <c r="H32" s="59" t="s">
        <v>109</v>
      </c>
      <c r="I32" s="19"/>
      <c r="J32" s="60">
        <v>0</v>
      </c>
    </row>
    <row r="33" spans="2:10" ht="18" customHeight="1" thickTop="1">
      <c r="B33" s="50"/>
      <c r="C33" s="51"/>
      <c r="D33" s="40" t="s">
        <v>50</v>
      </c>
      <c r="E33" s="51"/>
      <c r="F33" s="51"/>
      <c r="G33" s="51"/>
      <c r="H33" s="51" t="s">
        <v>51</v>
      </c>
      <c r="I33" s="51"/>
      <c r="J33" s="52"/>
    </row>
    <row r="34" spans="2:10" ht="18" customHeight="1">
      <c r="B34" s="44"/>
      <c r="C34" s="45"/>
      <c r="D34" s="46"/>
      <c r="E34" s="46"/>
      <c r="F34" s="45"/>
      <c r="G34" s="46"/>
      <c r="H34" s="46"/>
      <c r="I34" s="46"/>
      <c r="J34" s="53"/>
    </row>
    <row r="35" spans="2:10" ht="18" customHeight="1">
      <c r="B35" s="44"/>
      <c r="C35" s="46" t="s">
        <v>47</v>
      </c>
      <c r="D35" s="46"/>
      <c r="E35" s="46"/>
      <c r="F35" s="45"/>
      <c r="G35" s="46" t="s">
        <v>47</v>
      </c>
      <c r="H35" s="46"/>
      <c r="I35" s="46"/>
      <c r="J35" s="53"/>
    </row>
    <row r="36" spans="2:10" ht="18" customHeight="1">
      <c r="B36" s="10"/>
      <c r="C36" s="11" t="s">
        <v>48</v>
      </c>
      <c r="D36" s="11"/>
      <c r="E36" s="11"/>
      <c r="F36" s="12"/>
      <c r="G36" s="11" t="s">
        <v>48</v>
      </c>
      <c r="H36" s="11"/>
      <c r="I36" s="11"/>
      <c r="J36" s="13"/>
    </row>
    <row r="37" spans="2:10" ht="18" customHeight="1">
      <c r="B37" s="44"/>
      <c r="C37" s="46" t="s">
        <v>44</v>
      </c>
      <c r="D37" s="46"/>
      <c r="E37" s="46"/>
      <c r="F37" s="45"/>
      <c r="G37" s="46" t="s">
        <v>44</v>
      </c>
      <c r="H37" s="46"/>
      <c r="I37" s="46"/>
      <c r="J37" s="53"/>
    </row>
    <row r="38" spans="2:10" ht="18" customHeight="1">
      <c r="B38" s="44"/>
      <c r="C38" s="46"/>
      <c r="D38" s="46"/>
      <c r="E38" s="46"/>
      <c r="F38" s="46"/>
      <c r="G38" s="46"/>
      <c r="H38" s="46"/>
      <c r="I38" s="46"/>
      <c r="J38" s="53"/>
    </row>
    <row r="39" spans="2:10" ht="18" customHeight="1">
      <c r="B39" s="44"/>
      <c r="C39" s="46"/>
      <c r="D39" s="46"/>
      <c r="E39" s="46"/>
      <c r="F39" s="46"/>
      <c r="G39" s="46"/>
      <c r="H39" s="46"/>
      <c r="I39" s="46"/>
      <c r="J39" s="53"/>
    </row>
    <row r="40" spans="2:10" ht="18" customHeight="1">
      <c r="B40" s="44"/>
      <c r="C40" s="46"/>
      <c r="D40" s="46"/>
      <c r="E40" s="46"/>
      <c r="F40" s="46"/>
      <c r="G40" s="46"/>
      <c r="H40" s="46"/>
      <c r="I40" s="46"/>
      <c r="J40" s="53"/>
    </row>
    <row r="41" spans="2:10" ht="18" customHeight="1" thickBot="1">
      <c r="B41" s="16"/>
      <c r="C41" s="17"/>
      <c r="D41" s="17"/>
      <c r="E41" s="17"/>
      <c r="F41" s="17"/>
      <c r="G41" s="17"/>
      <c r="H41" s="17"/>
      <c r="I41" s="17"/>
      <c r="J41" s="18"/>
    </row>
    <row r="42" spans="2:10" ht="14.25" customHeight="1" thickTop="1"/>
    <row r="43" spans="2:10" ht="2.25" customHeight="1"/>
  </sheetData>
  <mergeCells count="1">
    <mergeCell ref="C22:D22"/>
  </mergeCells>
  <phoneticPr fontId="17" type="noConversion"/>
  <printOptions horizontalCentered="1" verticalCentered="1"/>
  <pageMargins left="0.24" right="0.27" top="0.35433070866141736" bottom="0.43307086614173229" header="0.31496062992125984" footer="0.3543307086614173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0"/>
  <sheetViews>
    <sheetView showGridLines="0" topLeftCell="A43" workbookViewId="0">
      <selection activeCell="D73" sqref="D73"/>
    </sheetView>
  </sheetViews>
  <sheetFormatPr defaultRowHeight="12.75"/>
  <cols>
    <col min="1" max="1" width="3.140625" style="81" customWidth="1"/>
    <col min="2" max="2" width="3.7109375" style="82" customWidth="1"/>
    <col min="3" max="3" width="8.140625" style="83" customWidth="1"/>
    <col min="4" max="4" width="54.28515625" style="103" customWidth="1"/>
    <col min="5" max="5" width="7.28515625" style="85" customWidth="1"/>
    <col min="6" max="6" width="5.28515625" style="84" customWidth="1"/>
    <col min="7" max="7" width="7.42578125" style="86" customWidth="1"/>
    <col min="8" max="9" width="9.7109375" style="86" hidden="1" customWidth="1"/>
    <col min="10" max="10" width="8.28515625" style="86" customWidth="1"/>
    <col min="11" max="11" width="7.42578125" style="87" hidden="1" customWidth="1"/>
    <col min="12" max="12" width="8.28515625" style="87" hidden="1" customWidth="1"/>
    <col min="13" max="13" width="9.140625" style="85" hidden="1" customWidth="1"/>
    <col min="14" max="14" width="7" style="85" hidden="1" customWidth="1"/>
    <col min="15" max="15" width="3.5703125" style="84" hidden="1" customWidth="1"/>
    <col min="16" max="16" width="12.7109375" style="84" hidden="1" customWidth="1"/>
    <col min="17" max="19" width="13.28515625" style="85" hidden="1" customWidth="1"/>
    <col min="20" max="20" width="10.5703125" style="88" hidden="1" customWidth="1"/>
    <col min="21" max="21" width="10.28515625" style="88" hidden="1" customWidth="1"/>
    <col min="22" max="22" width="5.7109375" style="88" hidden="1" customWidth="1"/>
    <col min="23" max="23" width="9.140625" style="89" hidden="1" customWidth="1"/>
    <col min="24" max="25" width="5.7109375" style="84" hidden="1" customWidth="1"/>
    <col min="26" max="26" width="7.5703125" style="84" hidden="1" customWidth="1"/>
    <col min="27" max="27" width="24.85546875" style="84" hidden="1" customWidth="1"/>
    <col min="28" max="28" width="4.28515625" style="84" hidden="1" customWidth="1"/>
    <col min="29" max="29" width="8.28515625" style="84" customWidth="1"/>
    <col min="30" max="30" width="8.7109375" style="84" customWidth="1"/>
    <col min="31" max="34" width="9.140625" style="84"/>
    <col min="35" max="16384" width="9.140625" style="1"/>
  </cols>
  <sheetData>
    <row r="1" spans="1:34" ht="13.5">
      <c r="A1" s="149" t="s">
        <v>92</v>
      </c>
      <c r="B1" s="150"/>
      <c r="C1" s="150"/>
      <c r="D1" s="151"/>
      <c r="E1" s="149"/>
      <c r="F1" s="1"/>
      <c r="G1" s="5"/>
      <c r="H1" s="1"/>
      <c r="I1" s="1"/>
      <c r="J1" s="5"/>
      <c r="K1" s="6"/>
      <c r="L1" s="1"/>
      <c r="M1" s="1"/>
      <c r="N1" s="1"/>
      <c r="O1" s="1"/>
      <c r="P1" s="1"/>
      <c r="Q1" s="4"/>
      <c r="R1" s="4"/>
      <c r="S1" s="4"/>
      <c r="T1" s="1"/>
      <c r="U1" s="1"/>
      <c r="V1" s="1"/>
      <c r="W1" s="1"/>
      <c r="X1" s="1"/>
      <c r="Y1" s="1"/>
      <c r="Z1" s="90" t="s">
        <v>5</v>
      </c>
      <c r="AA1" s="114" t="s">
        <v>6</v>
      </c>
      <c r="AB1" s="90" t="s">
        <v>7</v>
      </c>
      <c r="AC1" s="90" t="s">
        <v>8</v>
      </c>
      <c r="AD1" s="90" t="s">
        <v>9</v>
      </c>
      <c r="AE1" s="1"/>
      <c r="AF1" s="1"/>
      <c r="AG1" s="1"/>
      <c r="AH1" s="1"/>
    </row>
    <row r="2" spans="1:34" ht="13.5">
      <c r="A2" s="149" t="s">
        <v>93</v>
      </c>
      <c r="B2" s="150"/>
      <c r="C2" s="150"/>
      <c r="D2" s="151"/>
      <c r="E2" s="149"/>
      <c r="F2" s="1"/>
      <c r="G2" s="5"/>
      <c r="H2" s="7"/>
      <c r="I2" s="1"/>
      <c r="J2" s="5"/>
      <c r="K2" s="6"/>
      <c r="L2" s="1"/>
      <c r="M2" s="1"/>
      <c r="N2" s="1"/>
      <c r="O2" s="1"/>
      <c r="P2" s="1"/>
      <c r="Q2" s="4"/>
      <c r="R2" s="4"/>
      <c r="S2" s="4"/>
      <c r="T2" s="1"/>
      <c r="U2" s="1"/>
      <c r="V2" s="1"/>
      <c r="W2" s="1"/>
      <c r="X2" s="1"/>
      <c r="Y2" s="1"/>
      <c r="Z2" s="90" t="s">
        <v>10</v>
      </c>
      <c r="AA2" s="91" t="s">
        <v>59</v>
      </c>
      <c r="AB2" s="91" t="s">
        <v>12</v>
      </c>
      <c r="AC2" s="91"/>
      <c r="AD2" s="92"/>
      <c r="AE2" s="1"/>
      <c r="AF2" s="1"/>
      <c r="AG2" s="1"/>
      <c r="AH2" s="1"/>
    </row>
    <row r="3" spans="1:34" ht="13.5">
      <c r="A3" s="149" t="s">
        <v>52</v>
      </c>
      <c r="B3" s="150"/>
      <c r="C3" s="150"/>
      <c r="D3" s="151"/>
      <c r="E3" s="149"/>
      <c r="F3" s="1"/>
      <c r="G3" s="5"/>
      <c r="H3" s="1"/>
      <c r="I3" s="1"/>
      <c r="J3" s="5"/>
      <c r="K3" s="6"/>
      <c r="L3" s="1"/>
      <c r="M3" s="1"/>
      <c r="N3" s="1"/>
      <c r="O3" s="1"/>
      <c r="P3" s="1"/>
      <c r="Q3" s="4"/>
      <c r="R3" s="4"/>
      <c r="S3" s="4"/>
      <c r="T3" s="1"/>
      <c r="U3" s="1"/>
      <c r="V3" s="1"/>
      <c r="W3" s="1"/>
      <c r="X3" s="1"/>
      <c r="Y3" s="1"/>
      <c r="Z3" s="90" t="s">
        <v>13</v>
      </c>
      <c r="AA3" s="91" t="s">
        <v>60</v>
      </c>
      <c r="AB3" s="91" t="s">
        <v>12</v>
      </c>
      <c r="AC3" s="91" t="s">
        <v>15</v>
      </c>
      <c r="AD3" s="92" t="s">
        <v>16</v>
      </c>
      <c r="AE3" s="1"/>
      <c r="AF3" s="1"/>
      <c r="AG3" s="1"/>
      <c r="AH3" s="1"/>
    </row>
    <row r="4" spans="1:34" ht="13.5">
      <c r="A4" s="150"/>
      <c r="B4" s="150"/>
      <c r="C4" s="150"/>
      <c r="D4" s="151"/>
      <c r="E4" s="15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4"/>
      <c r="R4" s="4"/>
      <c r="S4" s="4"/>
      <c r="T4" s="1"/>
      <c r="U4" s="1"/>
      <c r="V4" s="1"/>
      <c r="W4" s="1"/>
      <c r="X4" s="1"/>
      <c r="Y4" s="1"/>
      <c r="Z4" s="90" t="s">
        <v>17</v>
      </c>
      <c r="AA4" s="91" t="s">
        <v>61</v>
      </c>
      <c r="AB4" s="91" t="s">
        <v>12</v>
      </c>
      <c r="AC4" s="91"/>
      <c r="AD4" s="92"/>
      <c r="AE4" s="1"/>
      <c r="AF4" s="1"/>
      <c r="AG4" s="1"/>
      <c r="AH4" s="1"/>
    </row>
    <row r="5" spans="1:34" ht="13.5">
      <c r="A5" s="149" t="s">
        <v>94</v>
      </c>
      <c r="B5" s="150"/>
      <c r="C5" s="150"/>
      <c r="D5" s="151"/>
      <c r="E5" s="15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4"/>
      <c r="R5" s="4"/>
      <c r="S5" s="4"/>
      <c r="T5" s="1"/>
      <c r="U5" s="1"/>
      <c r="V5" s="1"/>
      <c r="W5" s="1"/>
      <c r="X5" s="1"/>
      <c r="Y5" s="1"/>
      <c r="Z5" s="90" t="s">
        <v>21</v>
      </c>
      <c r="AA5" s="91" t="s">
        <v>60</v>
      </c>
      <c r="AB5" s="91" t="s">
        <v>12</v>
      </c>
      <c r="AC5" s="91" t="s">
        <v>15</v>
      </c>
      <c r="AD5" s="92" t="s">
        <v>16</v>
      </c>
      <c r="AE5" s="1"/>
      <c r="AF5" s="1"/>
      <c r="AG5" s="1"/>
      <c r="AH5" s="1"/>
    </row>
    <row r="6" spans="1:34" ht="13.5">
      <c r="A6" s="149" t="s">
        <v>95</v>
      </c>
      <c r="B6" s="150"/>
      <c r="C6" s="150"/>
      <c r="D6" s="151"/>
      <c r="E6" s="150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4"/>
      <c r="R6" s="4"/>
      <c r="S6" s="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3.5">
      <c r="A7" s="149"/>
      <c r="B7" s="150"/>
      <c r="C7" s="150"/>
      <c r="D7" s="151"/>
      <c r="E7" s="15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4"/>
      <c r="R7" s="4"/>
      <c r="S7" s="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3.5">
      <c r="A8" s="149" t="s">
        <v>300</v>
      </c>
      <c r="B8" s="150"/>
      <c r="C8" s="150"/>
      <c r="D8" s="151"/>
      <c r="E8" s="15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4"/>
      <c r="R8" s="4"/>
      <c r="S8" s="4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>
      <c r="A9" s="1"/>
      <c r="B9" s="2"/>
      <c r="C9" s="3"/>
      <c r="D9" s="152" t="s">
        <v>302</v>
      </c>
      <c r="E9" s="4"/>
      <c r="F9" s="1"/>
      <c r="G9" s="5"/>
      <c r="H9" s="5"/>
      <c r="I9" s="5"/>
      <c r="J9" s="5"/>
      <c r="K9" s="6"/>
      <c r="L9" s="6"/>
      <c r="M9" s="4"/>
      <c r="N9" s="4"/>
      <c r="O9" s="1"/>
      <c r="P9" s="1"/>
      <c r="Q9" s="4"/>
      <c r="R9" s="4"/>
      <c r="S9" s="4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4.25" thickBot="1">
      <c r="A10" s="1"/>
      <c r="B10" s="2"/>
      <c r="C10" s="3"/>
      <c r="D10" s="153"/>
      <c r="E10" s="4"/>
      <c r="F10" s="1"/>
      <c r="G10" s="5"/>
      <c r="H10" s="5"/>
      <c r="I10" s="5"/>
      <c r="J10" s="5"/>
      <c r="K10" s="6"/>
      <c r="L10" s="6"/>
      <c r="M10" s="4"/>
      <c r="N10" s="4"/>
      <c r="O10" s="1"/>
      <c r="P10" s="1"/>
      <c r="Q10" s="4"/>
      <c r="R10" s="4"/>
      <c r="S10" s="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3.5" thickTop="1">
      <c r="A11" s="95" t="s">
        <v>62</v>
      </c>
      <c r="B11" s="95" t="s">
        <v>63</v>
      </c>
      <c r="C11" s="95" t="s">
        <v>64</v>
      </c>
      <c r="D11" s="154" t="s">
        <v>65</v>
      </c>
      <c r="E11" s="95" t="s">
        <v>66</v>
      </c>
      <c r="F11" s="95" t="s">
        <v>67</v>
      </c>
      <c r="G11" s="95" t="s">
        <v>68</v>
      </c>
      <c r="H11" s="95" t="s">
        <v>25</v>
      </c>
      <c r="I11" s="95" t="s">
        <v>53</v>
      </c>
      <c r="J11" s="95" t="s">
        <v>54</v>
      </c>
      <c r="K11" s="96" t="s">
        <v>55</v>
      </c>
      <c r="L11" s="97"/>
      <c r="M11" s="98" t="s">
        <v>56</v>
      </c>
      <c r="N11" s="97"/>
      <c r="O11" s="95" t="s">
        <v>4</v>
      </c>
      <c r="P11" s="93" t="s">
        <v>69</v>
      </c>
      <c r="Q11" s="69" t="s">
        <v>66</v>
      </c>
      <c r="R11" s="69" t="s">
        <v>66</v>
      </c>
      <c r="S11" s="70" t="s">
        <v>66</v>
      </c>
      <c r="T11" s="73" t="s">
        <v>70</v>
      </c>
      <c r="U11" s="73" t="s">
        <v>71</v>
      </c>
      <c r="V11" s="73" t="s">
        <v>72</v>
      </c>
      <c r="W11" s="74" t="s">
        <v>58</v>
      </c>
      <c r="X11" s="74" t="s">
        <v>73</v>
      </c>
      <c r="Y11" s="74" t="s">
        <v>74</v>
      </c>
      <c r="Z11" s="102" t="s">
        <v>75</v>
      </c>
      <c r="AA11" s="102" t="s">
        <v>76</v>
      </c>
      <c r="AB11" s="1" t="s">
        <v>72</v>
      </c>
      <c r="AC11" s="1"/>
      <c r="AD11" s="1"/>
      <c r="AE11" s="1"/>
      <c r="AF11" s="1"/>
      <c r="AG11" s="1"/>
      <c r="AH11" s="1"/>
    </row>
    <row r="12" spans="1:34" ht="13.5" thickBot="1">
      <c r="A12" s="99" t="s">
        <v>77</v>
      </c>
      <c r="B12" s="99" t="s">
        <v>78</v>
      </c>
      <c r="C12" s="100"/>
      <c r="D12" s="155" t="s">
        <v>79</v>
      </c>
      <c r="E12" s="99" t="s">
        <v>80</v>
      </c>
      <c r="F12" s="99" t="s">
        <v>81</v>
      </c>
      <c r="G12" s="99" t="s">
        <v>82</v>
      </c>
      <c r="H12" s="99" t="s">
        <v>83</v>
      </c>
      <c r="I12" s="99" t="s">
        <v>57</v>
      </c>
      <c r="J12" s="99"/>
      <c r="K12" s="99" t="s">
        <v>68</v>
      </c>
      <c r="L12" s="99" t="s">
        <v>54</v>
      </c>
      <c r="M12" s="101" t="s">
        <v>68</v>
      </c>
      <c r="N12" s="99" t="s">
        <v>54</v>
      </c>
      <c r="O12" s="99" t="s">
        <v>84</v>
      </c>
      <c r="P12" s="94"/>
      <c r="Q12" s="71" t="s">
        <v>85</v>
      </c>
      <c r="R12" s="71" t="s">
        <v>86</v>
      </c>
      <c r="S12" s="72" t="s">
        <v>87</v>
      </c>
      <c r="T12" s="73" t="s">
        <v>88</v>
      </c>
      <c r="U12" s="73" t="s">
        <v>89</v>
      </c>
      <c r="V12" s="73" t="s">
        <v>90</v>
      </c>
      <c r="W12" s="74"/>
      <c r="X12" s="1"/>
      <c r="Y12" s="1"/>
      <c r="Z12" s="102" t="s">
        <v>91</v>
      </c>
      <c r="AA12" s="102" t="s">
        <v>77</v>
      </c>
      <c r="AB12" s="1" t="s">
        <v>96</v>
      </c>
      <c r="AC12" s="1"/>
      <c r="AD12" s="1"/>
      <c r="AE12" s="1"/>
      <c r="AF12" s="1"/>
      <c r="AG12" s="1"/>
      <c r="AH12" s="1"/>
    </row>
    <row r="13" spans="1:34" ht="13.5" thickTop="1"/>
    <row r="14" spans="1:34">
      <c r="B14" s="113" t="s">
        <v>110</v>
      </c>
    </row>
    <row r="15" spans="1:34">
      <c r="B15" s="113"/>
    </row>
    <row r="16" spans="1:34">
      <c r="B16" s="83" t="s">
        <v>111</v>
      </c>
    </row>
    <row r="17" spans="1:28">
      <c r="A17" s="81">
        <v>1</v>
      </c>
      <c r="B17" s="82" t="s">
        <v>112</v>
      </c>
      <c r="C17" s="83" t="s">
        <v>113</v>
      </c>
      <c r="D17" s="103" t="s">
        <v>114</v>
      </c>
      <c r="E17" s="85">
        <v>109.32</v>
      </c>
      <c r="F17" s="84" t="s">
        <v>115</v>
      </c>
      <c r="O17" s="84">
        <v>20</v>
      </c>
      <c r="P17" s="84" t="s">
        <v>116</v>
      </c>
      <c r="V17" s="88" t="s">
        <v>45</v>
      </c>
      <c r="W17" s="89">
        <v>18.146999999999998</v>
      </c>
      <c r="Z17" s="84" t="s">
        <v>117</v>
      </c>
      <c r="AB17" s="84">
        <v>6</v>
      </c>
    </row>
    <row r="18" spans="1:28">
      <c r="D18" s="103" t="s">
        <v>118</v>
      </c>
      <c r="V18" s="88" t="s">
        <v>0</v>
      </c>
    </row>
    <row r="19" spans="1:28">
      <c r="A19" s="81">
        <v>2</v>
      </c>
      <c r="B19" s="82" t="s">
        <v>112</v>
      </c>
      <c r="C19" s="83" t="s">
        <v>119</v>
      </c>
      <c r="D19" s="103" t="s">
        <v>120</v>
      </c>
      <c r="E19" s="85">
        <v>10.7</v>
      </c>
      <c r="F19" s="84" t="s">
        <v>115</v>
      </c>
      <c r="O19" s="84">
        <v>20</v>
      </c>
      <c r="P19" s="84" t="s">
        <v>116</v>
      </c>
      <c r="V19" s="88" t="s">
        <v>45</v>
      </c>
      <c r="W19" s="89">
        <v>34.860999999999997</v>
      </c>
      <c r="Z19" s="84" t="s">
        <v>117</v>
      </c>
      <c r="AB19" s="84">
        <v>6</v>
      </c>
    </row>
    <row r="20" spans="1:28">
      <c r="D20" s="103" t="s">
        <v>121</v>
      </c>
      <c r="V20" s="88" t="s">
        <v>0</v>
      </c>
    </row>
    <row r="21" spans="1:28">
      <c r="D21" s="103" t="s">
        <v>122</v>
      </c>
      <c r="V21" s="88" t="s">
        <v>0</v>
      </c>
    </row>
    <row r="22" spans="1:28">
      <c r="D22" s="103" t="s">
        <v>123</v>
      </c>
      <c r="V22" s="88" t="s">
        <v>0</v>
      </c>
    </row>
    <row r="23" spans="1:28">
      <c r="D23" s="103" t="s">
        <v>124</v>
      </c>
      <c r="V23" s="88" t="s">
        <v>0</v>
      </c>
    </row>
    <row r="24" spans="1:28">
      <c r="D24" s="103" t="s">
        <v>125</v>
      </c>
      <c r="V24" s="88" t="s">
        <v>0</v>
      </c>
    </row>
    <row r="25" spans="1:28">
      <c r="D25" s="103" t="s">
        <v>126</v>
      </c>
      <c r="V25" s="88" t="s">
        <v>0</v>
      </c>
    </row>
    <row r="26" spans="1:28">
      <c r="A26" s="81">
        <v>3</v>
      </c>
      <c r="B26" s="82" t="s">
        <v>127</v>
      </c>
      <c r="C26" s="83" t="s">
        <v>128</v>
      </c>
      <c r="D26" s="103" t="s">
        <v>129</v>
      </c>
      <c r="E26" s="85">
        <v>120.02</v>
      </c>
      <c r="F26" s="84" t="s">
        <v>115</v>
      </c>
      <c r="O26" s="84">
        <v>20</v>
      </c>
      <c r="P26" s="84" t="s">
        <v>116</v>
      </c>
      <c r="V26" s="88" t="s">
        <v>45</v>
      </c>
      <c r="W26" s="89">
        <v>8.2810000000000006</v>
      </c>
      <c r="Z26" s="84" t="s">
        <v>130</v>
      </c>
      <c r="AB26" s="84">
        <v>6</v>
      </c>
    </row>
    <row r="27" spans="1:28">
      <c r="D27" s="103" t="s">
        <v>131</v>
      </c>
      <c r="V27" s="88" t="s">
        <v>0</v>
      </c>
    </row>
    <row r="28" spans="1:28">
      <c r="A28" s="81">
        <v>4</v>
      </c>
      <c r="B28" s="82" t="s">
        <v>127</v>
      </c>
      <c r="C28" s="83" t="s">
        <v>132</v>
      </c>
      <c r="D28" s="103" t="s">
        <v>133</v>
      </c>
      <c r="E28" s="85">
        <v>120.02</v>
      </c>
      <c r="F28" s="84" t="s">
        <v>115</v>
      </c>
      <c r="O28" s="84">
        <v>20</v>
      </c>
      <c r="P28" s="84" t="s">
        <v>116</v>
      </c>
      <c r="V28" s="88" t="s">
        <v>45</v>
      </c>
      <c r="W28" s="89">
        <v>12.722</v>
      </c>
      <c r="Z28" s="84" t="s">
        <v>130</v>
      </c>
      <c r="AB28" s="84">
        <v>6</v>
      </c>
    </row>
    <row r="29" spans="1:28">
      <c r="D29" s="103" t="s">
        <v>131</v>
      </c>
      <c r="V29" s="88" t="s">
        <v>0</v>
      </c>
    </row>
    <row r="30" spans="1:28">
      <c r="A30" s="81">
        <v>5</v>
      </c>
      <c r="B30" s="82" t="s">
        <v>112</v>
      </c>
      <c r="C30" s="83" t="s">
        <v>134</v>
      </c>
      <c r="D30" s="103" t="s">
        <v>135</v>
      </c>
      <c r="E30" s="85">
        <v>233.78</v>
      </c>
      <c r="F30" s="84" t="s">
        <v>136</v>
      </c>
      <c r="O30" s="84">
        <v>20</v>
      </c>
      <c r="P30" s="84" t="s">
        <v>116</v>
      </c>
      <c r="V30" s="88" t="s">
        <v>45</v>
      </c>
      <c r="W30" s="89">
        <v>56.575000000000003</v>
      </c>
      <c r="Z30" s="84" t="s">
        <v>117</v>
      </c>
      <c r="AB30" s="84">
        <v>6</v>
      </c>
    </row>
    <row r="31" spans="1:28">
      <c r="D31" s="103" t="s">
        <v>137</v>
      </c>
      <c r="V31" s="88" t="s">
        <v>0</v>
      </c>
    </row>
    <row r="32" spans="1:28">
      <c r="A32" s="81">
        <v>6</v>
      </c>
      <c r="B32" s="82" t="s">
        <v>138</v>
      </c>
      <c r="C32" s="83" t="s">
        <v>139</v>
      </c>
      <c r="D32" s="103" t="s">
        <v>140</v>
      </c>
      <c r="E32" s="85">
        <v>117.124</v>
      </c>
      <c r="F32" s="84" t="s">
        <v>141</v>
      </c>
      <c r="K32" s="87">
        <v>1</v>
      </c>
      <c r="L32" s="87">
        <f>E32*K32</f>
        <v>117.124</v>
      </c>
      <c r="O32" s="84">
        <v>20</v>
      </c>
      <c r="P32" s="84" t="s">
        <v>116</v>
      </c>
      <c r="V32" s="88" t="s">
        <v>38</v>
      </c>
      <c r="Z32" s="84" t="s">
        <v>142</v>
      </c>
      <c r="AA32" s="84" t="s">
        <v>116</v>
      </c>
      <c r="AB32" s="84">
        <v>7</v>
      </c>
    </row>
    <row r="33" spans="1:28">
      <c r="D33" s="103" t="s">
        <v>143</v>
      </c>
      <c r="V33" s="88" t="s">
        <v>0</v>
      </c>
    </row>
    <row r="34" spans="1:28">
      <c r="D34" s="115" t="s">
        <v>144</v>
      </c>
      <c r="E34" s="116">
        <f>J34</f>
        <v>0</v>
      </c>
      <c r="H34" s="116"/>
      <c r="I34" s="116"/>
      <c r="J34" s="116"/>
      <c r="L34" s="117">
        <f>SUM(L14:L33)</f>
        <v>117.124</v>
      </c>
      <c r="N34" s="118">
        <f>SUM(N14:N33)</f>
        <v>0</v>
      </c>
      <c r="W34" s="89">
        <f>SUM(W14:W33)</f>
        <v>130.58600000000001</v>
      </c>
    </row>
    <row r="36" spans="1:28">
      <c r="B36" s="83" t="s">
        <v>145</v>
      </c>
    </row>
    <row r="37" spans="1:28">
      <c r="A37" s="81">
        <v>7</v>
      </c>
      <c r="B37" s="82" t="s">
        <v>112</v>
      </c>
      <c r="C37" s="83" t="s">
        <v>146</v>
      </c>
      <c r="D37" s="103" t="s">
        <v>147</v>
      </c>
      <c r="E37" s="85">
        <v>437.28</v>
      </c>
      <c r="F37" s="84" t="s">
        <v>136</v>
      </c>
      <c r="O37" s="84">
        <v>20</v>
      </c>
      <c r="P37" s="84" t="s">
        <v>116</v>
      </c>
      <c r="V37" s="88" t="s">
        <v>45</v>
      </c>
      <c r="W37" s="89">
        <v>2.1859999999999999</v>
      </c>
      <c r="Z37" s="84" t="s">
        <v>117</v>
      </c>
      <c r="AB37" s="84">
        <v>6</v>
      </c>
    </row>
    <row r="38" spans="1:28">
      <c r="D38" s="103" t="s">
        <v>148</v>
      </c>
      <c r="V38" s="88" t="s">
        <v>0</v>
      </c>
    </row>
    <row r="39" spans="1:28">
      <c r="D39" s="103" t="s">
        <v>149</v>
      </c>
      <c r="V39" s="88" t="s">
        <v>0</v>
      </c>
    </row>
    <row r="40" spans="1:28">
      <c r="A40" s="81">
        <v>8</v>
      </c>
      <c r="B40" s="82" t="s">
        <v>150</v>
      </c>
      <c r="C40" s="83" t="s">
        <v>151</v>
      </c>
      <c r="D40" s="103" t="s">
        <v>152</v>
      </c>
      <c r="E40" s="85">
        <v>10.7</v>
      </c>
      <c r="F40" s="84" t="s">
        <v>115</v>
      </c>
      <c r="K40" s="87">
        <v>2.35745</v>
      </c>
      <c r="L40" s="87">
        <f>E40*K40</f>
        <v>25.224715</v>
      </c>
      <c r="O40" s="84">
        <v>20</v>
      </c>
      <c r="P40" s="84" t="s">
        <v>116</v>
      </c>
      <c r="V40" s="88" t="s">
        <v>45</v>
      </c>
      <c r="W40" s="89">
        <v>5.6820000000000004</v>
      </c>
      <c r="Z40" s="84" t="s">
        <v>142</v>
      </c>
      <c r="AB40" s="84">
        <v>6</v>
      </c>
    </row>
    <row r="41" spans="1:28">
      <c r="D41" s="103" t="s">
        <v>121</v>
      </c>
      <c r="V41" s="88" t="s">
        <v>0</v>
      </c>
    </row>
    <row r="42" spans="1:28">
      <c r="D42" s="103" t="s">
        <v>122</v>
      </c>
      <c r="V42" s="88" t="s">
        <v>0</v>
      </c>
    </row>
    <row r="43" spans="1:28">
      <c r="D43" s="103" t="s">
        <v>123</v>
      </c>
      <c r="V43" s="88" t="s">
        <v>0</v>
      </c>
    </row>
    <row r="44" spans="1:28">
      <c r="D44" s="103" t="s">
        <v>124</v>
      </c>
      <c r="V44" s="88" t="s">
        <v>0</v>
      </c>
    </row>
    <row r="45" spans="1:28">
      <c r="D45" s="103" t="s">
        <v>125</v>
      </c>
      <c r="V45" s="88" t="s">
        <v>0</v>
      </c>
    </row>
    <row r="46" spans="1:28">
      <c r="D46" s="103" t="s">
        <v>126</v>
      </c>
      <c r="V46" s="88" t="s">
        <v>0</v>
      </c>
    </row>
    <row r="47" spans="1:28">
      <c r="D47" s="115" t="s">
        <v>153</v>
      </c>
      <c r="E47" s="116">
        <f>J47</f>
        <v>0</v>
      </c>
      <c r="H47" s="116"/>
      <c r="I47" s="116"/>
      <c r="J47" s="116"/>
      <c r="L47" s="117">
        <f>SUM(L36:L46)</f>
        <v>25.224715</v>
      </c>
      <c r="N47" s="118">
        <f>SUM(N36:N46)</f>
        <v>0</v>
      </c>
      <c r="W47" s="89">
        <f>SUM(W36:W46)</f>
        <v>7.8680000000000003</v>
      </c>
    </row>
    <row r="49" spans="1:28">
      <c r="B49" s="83" t="s">
        <v>154</v>
      </c>
    </row>
    <row r="50" spans="1:28" ht="25.5">
      <c r="A50" s="81">
        <v>9</v>
      </c>
      <c r="B50" s="82" t="s">
        <v>155</v>
      </c>
      <c r="C50" s="83" t="s">
        <v>156</v>
      </c>
      <c r="D50" s="103" t="s">
        <v>157</v>
      </c>
      <c r="E50" s="85">
        <v>70</v>
      </c>
      <c r="F50" s="84" t="s">
        <v>136</v>
      </c>
      <c r="O50" s="84">
        <v>20</v>
      </c>
      <c r="P50" s="84" t="s">
        <v>116</v>
      </c>
      <c r="V50" s="88" t="s">
        <v>45</v>
      </c>
      <c r="W50" s="89">
        <v>112.28</v>
      </c>
      <c r="Z50" s="84" t="s">
        <v>158</v>
      </c>
      <c r="AB50" s="84">
        <v>6</v>
      </c>
    </row>
    <row r="51" spans="1:28">
      <c r="D51" s="103" t="s">
        <v>159</v>
      </c>
      <c r="V51" s="88" t="s">
        <v>0</v>
      </c>
    </row>
    <row r="52" spans="1:28" ht="25.5">
      <c r="A52" s="81">
        <v>10</v>
      </c>
      <c r="B52" s="82" t="s">
        <v>155</v>
      </c>
      <c r="C52" s="83" t="s">
        <v>160</v>
      </c>
      <c r="D52" s="103" t="s">
        <v>161</v>
      </c>
      <c r="E52" s="85">
        <v>85</v>
      </c>
      <c r="F52" s="84" t="s">
        <v>136</v>
      </c>
      <c r="O52" s="84">
        <v>20</v>
      </c>
      <c r="P52" s="84" t="s">
        <v>116</v>
      </c>
      <c r="V52" s="88" t="s">
        <v>45</v>
      </c>
      <c r="W52" s="89">
        <v>136.34</v>
      </c>
      <c r="Z52" s="84" t="s">
        <v>158</v>
      </c>
      <c r="AB52" s="84">
        <v>6</v>
      </c>
    </row>
    <row r="53" spans="1:28" ht="25.5">
      <c r="A53" s="81">
        <v>11</v>
      </c>
      <c r="B53" s="82" t="s">
        <v>155</v>
      </c>
      <c r="C53" s="83" t="s">
        <v>162</v>
      </c>
      <c r="D53" s="103" t="s">
        <v>163</v>
      </c>
      <c r="E53" s="85">
        <v>48.5</v>
      </c>
      <c r="F53" s="84" t="s">
        <v>136</v>
      </c>
      <c r="O53" s="84">
        <v>20</v>
      </c>
      <c r="P53" s="84" t="s">
        <v>116</v>
      </c>
      <c r="V53" s="88" t="s">
        <v>45</v>
      </c>
      <c r="W53" s="89">
        <v>77.793999999999997</v>
      </c>
      <c r="Z53" s="84" t="s">
        <v>158</v>
      </c>
      <c r="AB53" s="84">
        <v>6</v>
      </c>
    </row>
    <row r="54" spans="1:28">
      <c r="D54" s="115" t="s">
        <v>164</v>
      </c>
      <c r="E54" s="116">
        <f>J54</f>
        <v>0</v>
      </c>
      <c r="H54" s="116"/>
      <c r="I54" s="116"/>
      <c r="J54" s="116"/>
      <c r="L54" s="117">
        <f>SUM(L49:L53)</f>
        <v>0</v>
      </c>
      <c r="N54" s="118">
        <f>SUM(N49:N53)</f>
        <v>0</v>
      </c>
      <c r="W54" s="89">
        <f>SUM(W49:W53)</f>
        <v>326.41399999999999</v>
      </c>
    </row>
    <row r="56" spans="1:28">
      <c r="B56" s="83" t="s">
        <v>165</v>
      </c>
    </row>
    <row r="57" spans="1:28">
      <c r="A57" s="81">
        <v>12</v>
      </c>
      <c r="B57" s="82" t="s">
        <v>155</v>
      </c>
      <c r="C57" s="83" t="s">
        <v>166</v>
      </c>
      <c r="D57" s="103" t="s">
        <v>167</v>
      </c>
      <c r="E57" s="85">
        <v>1</v>
      </c>
      <c r="F57" s="84" t="s">
        <v>168</v>
      </c>
      <c r="O57" s="84">
        <v>20</v>
      </c>
      <c r="P57" s="84" t="s">
        <v>116</v>
      </c>
      <c r="V57" s="88" t="s">
        <v>45</v>
      </c>
      <c r="W57" s="89">
        <v>3.18</v>
      </c>
      <c r="Z57" s="84" t="s">
        <v>169</v>
      </c>
      <c r="AB57" s="84">
        <v>6</v>
      </c>
    </row>
    <row r="58" spans="1:28">
      <c r="A58" s="81">
        <v>13</v>
      </c>
      <c r="B58" s="82" t="s">
        <v>155</v>
      </c>
      <c r="C58" s="83" t="s">
        <v>170</v>
      </c>
      <c r="D58" s="103" t="s">
        <v>171</v>
      </c>
      <c r="E58" s="85">
        <v>1</v>
      </c>
      <c r="F58" s="84" t="s">
        <v>168</v>
      </c>
      <c r="O58" s="84">
        <v>20</v>
      </c>
      <c r="P58" s="84" t="s">
        <v>116</v>
      </c>
      <c r="V58" s="88" t="s">
        <v>45</v>
      </c>
      <c r="W58" s="89">
        <v>3.18</v>
      </c>
      <c r="Z58" s="84" t="s">
        <v>169</v>
      </c>
      <c r="AB58" s="84">
        <v>6</v>
      </c>
    </row>
    <row r="59" spans="1:28" ht="25.5">
      <c r="A59" s="81">
        <v>14</v>
      </c>
      <c r="B59" s="82" t="s">
        <v>155</v>
      </c>
      <c r="C59" s="83" t="s">
        <v>172</v>
      </c>
      <c r="D59" s="103" t="s">
        <v>173</v>
      </c>
      <c r="E59" s="85">
        <v>1</v>
      </c>
      <c r="F59" s="84" t="s">
        <v>168</v>
      </c>
      <c r="O59" s="84">
        <v>20</v>
      </c>
      <c r="P59" s="84" t="s">
        <v>116</v>
      </c>
      <c r="V59" s="88" t="s">
        <v>45</v>
      </c>
      <c r="W59" s="89">
        <v>3.18</v>
      </c>
      <c r="Z59" s="84" t="s">
        <v>169</v>
      </c>
      <c r="AB59" s="84">
        <v>6</v>
      </c>
    </row>
    <row r="60" spans="1:28" ht="25.5">
      <c r="A60" s="81">
        <v>15</v>
      </c>
      <c r="B60" s="82" t="s">
        <v>155</v>
      </c>
      <c r="C60" s="83" t="s">
        <v>174</v>
      </c>
      <c r="D60" s="103" t="s">
        <v>173</v>
      </c>
      <c r="E60" s="85">
        <v>1</v>
      </c>
      <c r="F60" s="84" t="s">
        <v>168</v>
      </c>
      <c r="O60" s="84">
        <v>20</v>
      </c>
      <c r="P60" s="84" t="s">
        <v>116</v>
      </c>
      <c r="V60" s="88" t="s">
        <v>45</v>
      </c>
      <c r="W60" s="89">
        <v>3.18</v>
      </c>
      <c r="Z60" s="84" t="s">
        <v>169</v>
      </c>
      <c r="AB60" s="84">
        <v>6</v>
      </c>
    </row>
    <row r="61" spans="1:28">
      <c r="A61" s="81">
        <v>16</v>
      </c>
      <c r="B61" s="82" t="s">
        <v>155</v>
      </c>
      <c r="C61" s="83" t="s">
        <v>175</v>
      </c>
      <c r="D61" s="103" t="s">
        <v>176</v>
      </c>
      <c r="E61" s="85">
        <v>2</v>
      </c>
      <c r="F61" s="84" t="s">
        <v>168</v>
      </c>
      <c r="O61" s="84">
        <v>20</v>
      </c>
      <c r="P61" s="84" t="s">
        <v>116</v>
      </c>
      <c r="V61" s="88" t="s">
        <v>45</v>
      </c>
      <c r="W61" s="89">
        <v>6.36</v>
      </c>
      <c r="Z61" s="84" t="s">
        <v>169</v>
      </c>
      <c r="AB61" s="84">
        <v>6</v>
      </c>
    </row>
    <row r="62" spans="1:28">
      <c r="A62" s="81">
        <v>17</v>
      </c>
      <c r="B62" s="82" t="s">
        <v>155</v>
      </c>
      <c r="C62" s="83" t="s">
        <v>177</v>
      </c>
      <c r="D62" s="103" t="s">
        <v>178</v>
      </c>
      <c r="E62" s="85">
        <v>1</v>
      </c>
      <c r="F62" s="84" t="s">
        <v>168</v>
      </c>
      <c r="O62" s="84">
        <v>20</v>
      </c>
      <c r="P62" s="84" t="s">
        <v>116</v>
      </c>
      <c r="V62" s="88" t="s">
        <v>45</v>
      </c>
      <c r="W62" s="89">
        <v>3.18</v>
      </c>
      <c r="Z62" s="84" t="s">
        <v>169</v>
      </c>
      <c r="AB62" s="84">
        <v>6</v>
      </c>
    </row>
    <row r="63" spans="1:28" ht="25.5">
      <c r="A63" s="81">
        <v>18</v>
      </c>
      <c r="B63" s="82" t="s">
        <v>155</v>
      </c>
      <c r="C63" s="83" t="s">
        <v>179</v>
      </c>
      <c r="D63" s="103" t="s">
        <v>180</v>
      </c>
      <c r="E63" s="85">
        <v>1</v>
      </c>
      <c r="F63" s="84" t="s">
        <v>168</v>
      </c>
      <c r="O63" s="84">
        <v>20</v>
      </c>
      <c r="P63" s="84" t="s">
        <v>116</v>
      </c>
      <c r="V63" s="88" t="s">
        <v>45</v>
      </c>
      <c r="W63" s="89">
        <v>3.18</v>
      </c>
      <c r="Z63" s="84" t="s">
        <v>169</v>
      </c>
      <c r="AB63" s="84">
        <v>6</v>
      </c>
    </row>
    <row r="64" spans="1:28" ht="25.5">
      <c r="A64" s="81">
        <v>19</v>
      </c>
      <c r="B64" s="82" t="s">
        <v>155</v>
      </c>
      <c r="C64" s="83" t="s">
        <v>303</v>
      </c>
      <c r="D64" s="103" t="s">
        <v>304</v>
      </c>
      <c r="E64" s="85">
        <v>1</v>
      </c>
      <c r="F64" s="84" t="s">
        <v>168</v>
      </c>
    </row>
    <row r="65" spans="1:28">
      <c r="A65" s="81">
        <v>20</v>
      </c>
      <c r="B65" s="82" t="s">
        <v>181</v>
      </c>
      <c r="C65" s="83" t="s">
        <v>182</v>
      </c>
      <c r="D65" s="103" t="s">
        <v>183</v>
      </c>
      <c r="E65" s="85">
        <v>500</v>
      </c>
      <c r="F65" s="84" t="s">
        <v>184</v>
      </c>
      <c r="K65" s="87">
        <v>5.9999999999999995E-4</v>
      </c>
      <c r="L65" s="87">
        <f>E65*K65</f>
        <v>0.3</v>
      </c>
      <c r="O65" s="84">
        <v>20</v>
      </c>
      <c r="P65" s="84" t="s">
        <v>116</v>
      </c>
      <c r="V65" s="88" t="s">
        <v>45</v>
      </c>
      <c r="W65" s="89">
        <v>52.5</v>
      </c>
      <c r="Z65" s="84" t="s">
        <v>185</v>
      </c>
      <c r="AB65" s="84">
        <v>6</v>
      </c>
    </row>
    <row r="66" spans="1:28">
      <c r="A66" s="81">
        <v>21</v>
      </c>
      <c r="B66" s="82" t="s">
        <v>181</v>
      </c>
      <c r="C66" s="83" t="s">
        <v>186</v>
      </c>
      <c r="D66" s="103" t="s">
        <v>187</v>
      </c>
      <c r="E66" s="85">
        <v>1</v>
      </c>
      <c r="F66" s="84" t="s">
        <v>168</v>
      </c>
      <c r="O66" s="84">
        <v>20</v>
      </c>
      <c r="P66" s="84" t="s">
        <v>116</v>
      </c>
      <c r="V66" s="88" t="s">
        <v>45</v>
      </c>
      <c r="W66" s="89">
        <v>0.105</v>
      </c>
      <c r="Z66" s="84" t="s">
        <v>185</v>
      </c>
      <c r="AB66" s="84">
        <v>6</v>
      </c>
    </row>
    <row r="67" spans="1:28" ht="25.5">
      <c r="A67" s="81">
        <v>22</v>
      </c>
      <c r="B67" s="82" t="s">
        <v>181</v>
      </c>
      <c r="C67" s="83" t="s">
        <v>188</v>
      </c>
      <c r="D67" s="103" t="s">
        <v>189</v>
      </c>
      <c r="E67" s="85">
        <v>12</v>
      </c>
      <c r="F67" s="84" t="s">
        <v>168</v>
      </c>
      <c r="O67" s="84">
        <v>20</v>
      </c>
      <c r="P67" s="84" t="s">
        <v>116</v>
      </c>
      <c r="V67" s="88" t="s">
        <v>45</v>
      </c>
      <c r="W67" s="89">
        <v>1.26</v>
      </c>
      <c r="Z67" s="84" t="s">
        <v>185</v>
      </c>
      <c r="AB67" s="84">
        <v>6</v>
      </c>
    </row>
    <row r="68" spans="1:28" ht="25.5">
      <c r="A68" s="81">
        <v>23</v>
      </c>
      <c r="B68" s="82" t="s">
        <v>181</v>
      </c>
      <c r="C68" s="83" t="s">
        <v>190</v>
      </c>
      <c r="D68" s="103" t="s">
        <v>191</v>
      </c>
      <c r="E68" s="85">
        <v>3</v>
      </c>
      <c r="F68" s="84" t="s">
        <v>168</v>
      </c>
      <c r="O68" s="84">
        <v>20</v>
      </c>
      <c r="P68" s="84" t="s">
        <v>116</v>
      </c>
      <c r="V68" s="88" t="s">
        <v>45</v>
      </c>
      <c r="W68" s="89">
        <v>0.315</v>
      </c>
      <c r="Z68" s="84" t="s">
        <v>185</v>
      </c>
      <c r="AB68" s="84">
        <v>6</v>
      </c>
    </row>
    <row r="69" spans="1:28">
      <c r="A69" s="81">
        <v>24</v>
      </c>
      <c r="B69" s="82" t="s">
        <v>181</v>
      </c>
      <c r="C69" s="83" t="s">
        <v>192</v>
      </c>
      <c r="D69" s="103" t="s">
        <v>193</v>
      </c>
      <c r="E69" s="85">
        <v>1</v>
      </c>
      <c r="F69" s="84" t="s">
        <v>168</v>
      </c>
      <c r="O69" s="84">
        <v>20</v>
      </c>
      <c r="P69" s="84" t="s">
        <v>116</v>
      </c>
      <c r="V69" s="88" t="s">
        <v>45</v>
      </c>
      <c r="W69" s="89">
        <v>0.105</v>
      </c>
      <c r="Z69" s="84" t="s">
        <v>185</v>
      </c>
      <c r="AB69" s="84">
        <v>6</v>
      </c>
    </row>
    <row r="70" spans="1:28">
      <c r="A70" s="81">
        <v>25</v>
      </c>
      <c r="B70" s="82" t="s">
        <v>181</v>
      </c>
      <c r="C70" s="83" t="s">
        <v>194</v>
      </c>
      <c r="D70" s="103" t="s">
        <v>195</v>
      </c>
      <c r="E70" s="85">
        <v>1</v>
      </c>
      <c r="F70" s="84" t="s">
        <v>168</v>
      </c>
      <c r="O70" s="84">
        <v>20</v>
      </c>
      <c r="P70" s="84" t="s">
        <v>116</v>
      </c>
      <c r="V70" s="88" t="s">
        <v>45</v>
      </c>
      <c r="W70" s="89">
        <v>0.105</v>
      </c>
      <c r="Z70" s="84" t="s">
        <v>185</v>
      </c>
      <c r="AB70" s="84">
        <v>6</v>
      </c>
    </row>
    <row r="71" spans="1:28">
      <c r="A71" s="81">
        <v>26</v>
      </c>
      <c r="B71" s="82" t="s">
        <v>181</v>
      </c>
      <c r="C71" s="83" t="s">
        <v>196</v>
      </c>
      <c r="D71" s="103" t="s">
        <v>197</v>
      </c>
      <c r="E71" s="85">
        <v>1</v>
      </c>
      <c r="F71" s="84" t="s">
        <v>168</v>
      </c>
      <c r="O71" s="84">
        <v>20</v>
      </c>
      <c r="P71" s="84" t="s">
        <v>116</v>
      </c>
      <c r="V71" s="88" t="s">
        <v>45</v>
      </c>
      <c r="W71" s="89">
        <v>0.105</v>
      </c>
      <c r="Z71" s="84" t="s">
        <v>185</v>
      </c>
      <c r="AB71" s="84">
        <v>6</v>
      </c>
    </row>
    <row r="72" spans="1:28" ht="25.5">
      <c r="A72" s="81">
        <v>27</v>
      </c>
      <c r="B72" s="82" t="s">
        <v>155</v>
      </c>
      <c r="C72" s="83" t="s">
        <v>198</v>
      </c>
      <c r="D72" s="103" t="s">
        <v>199</v>
      </c>
      <c r="E72" s="85">
        <v>18.5</v>
      </c>
      <c r="F72" s="84" t="s">
        <v>184</v>
      </c>
      <c r="K72" s="87">
        <v>1.25</v>
      </c>
      <c r="L72" s="87">
        <f>E72*K72</f>
        <v>23.125</v>
      </c>
      <c r="O72" s="84">
        <v>20</v>
      </c>
      <c r="P72" s="84" t="s">
        <v>116</v>
      </c>
      <c r="V72" s="88" t="s">
        <v>45</v>
      </c>
      <c r="W72" s="89">
        <v>58.83</v>
      </c>
      <c r="Z72" s="84" t="s">
        <v>169</v>
      </c>
      <c r="AB72" s="84">
        <v>6</v>
      </c>
    </row>
    <row r="73" spans="1:28">
      <c r="D73" s="103" t="s">
        <v>200</v>
      </c>
      <c r="V73" s="88" t="s">
        <v>0</v>
      </c>
    </row>
    <row r="74" spans="1:28" ht="25.5">
      <c r="A74" s="81">
        <v>28</v>
      </c>
      <c r="B74" s="82" t="s">
        <v>155</v>
      </c>
      <c r="C74" s="83" t="s">
        <v>201</v>
      </c>
      <c r="D74" s="103" t="s">
        <v>202</v>
      </c>
      <c r="E74" s="85">
        <v>17.5</v>
      </c>
      <c r="F74" s="84" t="s">
        <v>136</v>
      </c>
      <c r="K74" s="87">
        <v>0.80293999999999999</v>
      </c>
      <c r="L74" s="87">
        <f>E74*K74</f>
        <v>14.051449999999999</v>
      </c>
      <c r="O74" s="84">
        <v>20</v>
      </c>
      <c r="P74" s="84" t="s">
        <v>116</v>
      </c>
      <c r="V74" s="88" t="s">
        <v>45</v>
      </c>
      <c r="W74" s="89">
        <v>46.655000000000001</v>
      </c>
      <c r="Z74" s="84" t="s">
        <v>169</v>
      </c>
      <c r="AB74" s="84">
        <v>6</v>
      </c>
    </row>
    <row r="75" spans="1:28">
      <c r="D75" s="103" t="s">
        <v>203</v>
      </c>
      <c r="V75" s="88" t="s">
        <v>0</v>
      </c>
    </row>
    <row r="76" spans="1:28">
      <c r="A76" s="81">
        <v>29</v>
      </c>
      <c r="B76" s="82" t="s">
        <v>155</v>
      </c>
      <c r="C76" s="83" t="s">
        <v>204</v>
      </c>
      <c r="D76" s="103" t="s">
        <v>205</v>
      </c>
      <c r="E76" s="85">
        <v>1</v>
      </c>
      <c r="F76" s="84" t="s">
        <v>168</v>
      </c>
      <c r="K76" s="87">
        <v>0.80293999999999999</v>
      </c>
      <c r="L76" s="87">
        <f>E76*K76</f>
        <v>0.80293999999999999</v>
      </c>
      <c r="O76" s="84">
        <v>20</v>
      </c>
      <c r="P76" s="84" t="s">
        <v>116</v>
      </c>
      <c r="V76" s="88" t="s">
        <v>45</v>
      </c>
      <c r="W76" s="89">
        <v>2.6659999999999999</v>
      </c>
      <c r="Z76" s="84" t="s">
        <v>169</v>
      </c>
      <c r="AB76" s="84">
        <v>6</v>
      </c>
    </row>
    <row r="77" spans="1:28">
      <c r="A77" s="81">
        <v>30</v>
      </c>
      <c r="B77" s="82" t="s">
        <v>155</v>
      </c>
      <c r="C77" s="83" t="s">
        <v>206</v>
      </c>
      <c r="D77" s="103" t="s">
        <v>207</v>
      </c>
      <c r="E77" s="85">
        <v>1</v>
      </c>
      <c r="F77" s="84" t="s">
        <v>168</v>
      </c>
      <c r="K77" s="87">
        <v>0.25</v>
      </c>
      <c r="L77" s="87">
        <f>E77*K77</f>
        <v>0.25</v>
      </c>
      <c r="O77" s="84">
        <v>20</v>
      </c>
      <c r="P77" s="84" t="s">
        <v>116</v>
      </c>
      <c r="V77" s="88" t="s">
        <v>45</v>
      </c>
      <c r="W77" s="89">
        <v>2.6659999999999999</v>
      </c>
      <c r="Z77" s="84" t="s">
        <v>169</v>
      </c>
      <c r="AB77" s="84">
        <v>6</v>
      </c>
    </row>
    <row r="78" spans="1:28">
      <c r="A78" s="81">
        <v>31</v>
      </c>
      <c r="B78" s="82" t="s">
        <v>155</v>
      </c>
      <c r="C78" s="83" t="s">
        <v>208</v>
      </c>
      <c r="D78" s="103" t="s">
        <v>209</v>
      </c>
      <c r="E78" s="85">
        <v>16</v>
      </c>
      <c r="F78" s="84" t="s">
        <v>136</v>
      </c>
      <c r="K78" s="87">
        <v>5.0000000000000001E-3</v>
      </c>
      <c r="L78" s="87">
        <f>E78*K78</f>
        <v>0.08</v>
      </c>
      <c r="O78" s="84">
        <v>20</v>
      </c>
      <c r="P78" s="84" t="s">
        <v>116</v>
      </c>
      <c r="V78" s="88" t="s">
        <v>45</v>
      </c>
      <c r="W78" s="89">
        <v>42.655999999999999</v>
      </c>
      <c r="Z78" s="84" t="s">
        <v>169</v>
      </c>
      <c r="AB78" s="84">
        <v>6</v>
      </c>
    </row>
    <row r="79" spans="1:28">
      <c r="A79" s="81">
        <v>32</v>
      </c>
      <c r="B79" s="82" t="s">
        <v>155</v>
      </c>
      <c r="C79" s="83" t="s">
        <v>210</v>
      </c>
      <c r="D79" s="103" t="s">
        <v>299</v>
      </c>
      <c r="E79" s="85">
        <v>1</v>
      </c>
      <c r="F79" s="84" t="s">
        <v>168</v>
      </c>
      <c r="O79" s="84">
        <v>20</v>
      </c>
      <c r="P79" s="84" t="s">
        <v>116</v>
      </c>
      <c r="V79" s="88" t="s">
        <v>45</v>
      </c>
      <c r="W79" s="89">
        <v>3.18</v>
      </c>
      <c r="Z79" s="84" t="s">
        <v>169</v>
      </c>
      <c r="AB79" s="84">
        <v>6</v>
      </c>
    </row>
    <row r="80" spans="1:28">
      <c r="A80" s="81">
        <v>33</v>
      </c>
      <c r="B80" s="82" t="s">
        <v>155</v>
      </c>
      <c r="C80" s="83" t="s">
        <v>211</v>
      </c>
      <c r="D80" s="103" t="s">
        <v>212</v>
      </c>
      <c r="E80" s="85">
        <v>1</v>
      </c>
      <c r="F80" s="84" t="s">
        <v>168</v>
      </c>
      <c r="O80" s="84">
        <v>20</v>
      </c>
      <c r="P80" s="84" t="s">
        <v>116</v>
      </c>
      <c r="V80" s="88" t="s">
        <v>45</v>
      </c>
      <c r="W80" s="89">
        <v>3.18</v>
      </c>
      <c r="Z80" s="84" t="s">
        <v>169</v>
      </c>
      <c r="AB80" s="84">
        <v>7</v>
      </c>
    </row>
    <row r="81" spans="1:28">
      <c r="A81" s="81">
        <v>34</v>
      </c>
      <c r="B81" s="82" t="s">
        <v>155</v>
      </c>
      <c r="C81" s="83" t="s">
        <v>213</v>
      </c>
      <c r="D81" s="103" t="s">
        <v>214</v>
      </c>
      <c r="E81" s="85">
        <v>1</v>
      </c>
      <c r="F81" s="84" t="s">
        <v>168</v>
      </c>
      <c r="O81" s="84">
        <v>20</v>
      </c>
      <c r="P81" s="84" t="s">
        <v>116</v>
      </c>
      <c r="V81" s="88" t="s">
        <v>45</v>
      </c>
      <c r="W81" s="89">
        <v>3.18</v>
      </c>
      <c r="Z81" s="84" t="s">
        <v>169</v>
      </c>
      <c r="AB81" s="84">
        <v>7</v>
      </c>
    </row>
    <row r="82" spans="1:28">
      <c r="A82" s="81">
        <v>35</v>
      </c>
      <c r="B82" s="82" t="s">
        <v>155</v>
      </c>
      <c r="C82" s="83" t="s">
        <v>215</v>
      </c>
      <c r="D82" s="103" t="s">
        <v>216</v>
      </c>
      <c r="E82" s="85">
        <v>1</v>
      </c>
      <c r="F82" s="84" t="s">
        <v>168</v>
      </c>
      <c r="O82" s="84">
        <v>20</v>
      </c>
      <c r="P82" s="84" t="s">
        <v>116</v>
      </c>
      <c r="V82" s="88" t="s">
        <v>45</v>
      </c>
      <c r="W82" s="89">
        <v>3.18</v>
      </c>
      <c r="Z82" s="84" t="s">
        <v>169</v>
      </c>
      <c r="AB82" s="84">
        <v>7</v>
      </c>
    </row>
    <row r="83" spans="1:28">
      <c r="A83" s="81">
        <v>36</v>
      </c>
      <c r="B83" s="82" t="s">
        <v>155</v>
      </c>
      <c r="C83" s="83" t="s">
        <v>217</v>
      </c>
      <c r="D83" s="103" t="s">
        <v>218</v>
      </c>
      <c r="E83" s="85">
        <v>3</v>
      </c>
      <c r="F83" s="84" t="s">
        <v>168</v>
      </c>
      <c r="O83" s="84">
        <v>20</v>
      </c>
      <c r="P83" s="84" t="s">
        <v>116</v>
      </c>
      <c r="V83" s="88" t="s">
        <v>45</v>
      </c>
      <c r="W83" s="89">
        <v>9.5399999999999991</v>
      </c>
      <c r="Z83" s="84" t="s">
        <v>169</v>
      </c>
      <c r="AB83" s="84">
        <v>7</v>
      </c>
    </row>
    <row r="84" spans="1:28">
      <c r="A84" s="81">
        <v>37</v>
      </c>
      <c r="B84" s="82" t="s">
        <v>155</v>
      </c>
      <c r="C84" s="83" t="s">
        <v>219</v>
      </c>
      <c r="D84" s="103" t="s">
        <v>220</v>
      </c>
      <c r="E84" s="85">
        <v>1</v>
      </c>
      <c r="F84" s="84" t="s">
        <v>168</v>
      </c>
      <c r="O84" s="84">
        <v>20</v>
      </c>
      <c r="P84" s="84" t="s">
        <v>116</v>
      </c>
      <c r="V84" s="88" t="s">
        <v>45</v>
      </c>
      <c r="W84" s="89">
        <v>3.18</v>
      </c>
      <c r="Z84" s="84" t="s">
        <v>169</v>
      </c>
      <c r="AB84" s="84">
        <v>7</v>
      </c>
    </row>
    <row r="85" spans="1:28">
      <c r="A85" s="81">
        <v>38</v>
      </c>
      <c r="B85" s="82" t="s">
        <v>155</v>
      </c>
      <c r="C85" s="83" t="s">
        <v>221</v>
      </c>
      <c r="D85" s="103" t="s">
        <v>222</v>
      </c>
      <c r="E85" s="85">
        <v>1</v>
      </c>
      <c r="F85" s="84" t="s">
        <v>168</v>
      </c>
      <c r="O85" s="84">
        <v>20</v>
      </c>
      <c r="P85" s="84" t="s">
        <v>116</v>
      </c>
      <c r="V85" s="88" t="s">
        <v>45</v>
      </c>
      <c r="W85" s="89">
        <v>3.18</v>
      </c>
      <c r="Z85" s="84" t="s">
        <v>169</v>
      </c>
      <c r="AB85" s="84">
        <v>6</v>
      </c>
    </row>
    <row r="86" spans="1:28">
      <c r="A86" s="81">
        <v>39</v>
      </c>
      <c r="B86" s="82" t="s">
        <v>155</v>
      </c>
      <c r="C86" s="83" t="s">
        <v>223</v>
      </c>
      <c r="D86" s="103" t="s">
        <v>224</v>
      </c>
      <c r="E86" s="85">
        <v>1</v>
      </c>
      <c r="F86" s="84" t="s">
        <v>168</v>
      </c>
      <c r="O86" s="84">
        <v>20</v>
      </c>
      <c r="P86" s="84" t="s">
        <v>116</v>
      </c>
      <c r="V86" s="88" t="s">
        <v>45</v>
      </c>
      <c r="W86" s="89">
        <v>3.18</v>
      </c>
      <c r="Z86" s="84" t="s">
        <v>169</v>
      </c>
      <c r="AB86" s="84">
        <v>7</v>
      </c>
    </row>
    <row r="87" spans="1:28">
      <c r="A87" s="81">
        <v>40</v>
      </c>
      <c r="B87" s="82" t="s">
        <v>155</v>
      </c>
      <c r="C87" s="83" t="s">
        <v>225</v>
      </c>
      <c r="D87" s="103" t="s">
        <v>226</v>
      </c>
      <c r="E87" s="85">
        <v>1</v>
      </c>
      <c r="F87" s="84" t="s">
        <v>168</v>
      </c>
      <c r="O87" s="84">
        <v>20</v>
      </c>
      <c r="P87" s="84" t="s">
        <v>116</v>
      </c>
      <c r="V87" s="88" t="s">
        <v>45</v>
      </c>
      <c r="W87" s="89">
        <v>3.18</v>
      </c>
      <c r="Z87" s="84" t="s">
        <v>169</v>
      </c>
      <c r="AB87" s="84">
        <v>7</v>
      </c>
    </row>
    <row r="88" spans="1:28">
      <c r="A88" s="81">
        <v>41</v>
      </c>
      <c r="B88" s="82" t="s">
        <v>155</v>
      </c>
      <c r="C88" s="83" t="s">
        <v>227</v>
      </c>
      <c r="D88" s="103" t="s">
        <v>228</v>
      </c>
      <c r="E88" s="85">
        <v>3</v>
      </c>
      <c r="F88" s="84" t="s">
        <v>168</v>
      </c>
      <c r="O88" s="84">
        <v>20</v>
      </c>
      <c r="P88" s="84" t="s">
        <v>116</v>
      </c>
      <c r="V88" s="88" t="s">
        <v>45</v>
      </c>
      <c r="W88" s="89">
        <v>9.5399999999999991</v>
      </c>
      <c r="Z88" s="84" t="s">
        <v>169</v>
      </c>
      <c r="AB88" s="84">
        <v>7</v>
      </c>
    </row>
    <row r="89" spans="1:28">
      <c r="A89" s="81">
        <v>42</v>
      </c>
      <c r="B89" s="82" t="s">
        <v>155</v>
      </c>
      <c r="C89" s="83" t="s">
        <v>229</v>
      </c>
      <c r="D89" s="103" t="s">
        <v>230</v>
      </c>
      <c r="E89" s="85">
        <v>4</v>
      </c>
      <c r="F89" s="84" t="s">
        <v>168</v>
      </c>
      <c r="O89" s="84">
        <v>20</v>
      </c>
      <c r="P89" s="84" t="s">
        <v>116</v>
      </c>
      <c r="V89" s="88" t="s">
        <v>45</v>
      </c>
      <c r="W89" s="89">
        <v>12.72</v>
      </c>
      <c r="Z89" s="84" t="s">
        <v>169</v>
      </c>
      <c r="AB89" s="84">
        <v>7</v>
      </c>
    </row>
    <row r="90" spans="1:28">
      <c r="A90" s="81">
        <v>43</v>
      </c>
      <c r="B90" s="82" t="s">
        <v>155</v>
      </c>
      <c r="C90" s="83" t="s">
        <v>231</v>
      </c>
      <c r="D90" s="103" t="s">
        <v>232</v>
      </c>
      <c r="E90" s="85">
        <v>12</v>
      </c>
      <c r="F90" s="84" t="s">
        <v>168</v>
      </c>
      <c r="O90" s="84">
        <v>20</v>
      </c>
      <c r="P90" s="84" t="s">
        <v>116</v>
      </c>
      <c r="V90" s="88" t="s">
        <v>45</v>
      </c>
      <c r="W90" s="89">
        <v>38.159999999999997</v>
      </c>
      <c r="Z90" s="84" t="s">
        <v>169</v>
      </c>
      <c r="AB90" s="84">
        <v>6</v>
      </c>
    </row>
    <row r="91" spans="1:28">
      <c r="A91" s="81">
        <v>44</v>
      </c>
      <c r="B91" s="82" t="s">
        <v>155</v>
      </c>
      <c r="C91" s="83" t="s">
        <v>233</v>
      </c>
      <c r="D91" s="103" t="s">
        <v>234</v>
      </c>
      <c r="E91" s="85">
        <v>1</v>
      </c>
      <c r="F91" s="84" t="s">
        <v>235</v>
      </c>
      <c r="O91" s="84">
        <v>20</v>
      </c>
      <c r="P91" s="84" t="s">
        <v>116</v>
      </c>
      <c r="V91" s="88" t="s">
        <v>45</v>
      </c>
      <c r="W91" s="89">
        <v>3.18</v>
      </c>
      <c r="Z91" s="84" t="s">
        <v>169</v>
      </c>
      <c r="AB91" s="84">
        <v>6</v>
      </c>
    </row>
    <row r="92" spans="1:28">
      <c r="A92" s="81">
        <v>45</v>
      </c>
      <c r="B92" s="82" t="s">
        <v>155</v>
      </c>
      <c r="C92" s="83" t="s">
        <v>236</v>
      </c>
      <c r="D92" s="103" t="s">
        <v>237</v>
      </c>
      <c r="E92" s="85">
        <v>1</v>
      </c>
      <c r="F92" s="84" t="s">
        <v>235</v>
      </c>
      <c r="O92" s="84">
        <v>20</v>
      </c>
      <c r="P92" s="84" t="s">
        <v>116</v>
      </c>
      <c r="V92" s="88" t="s">
        <v>45</v>
      </c>
      <c r="W92" s="89">
        <v>3.18</v>
      </c>
      <c r="Z92" s="84" t="s">
        <v>169</v>
      </c>
      <c r="AB92" s="84">
        <v>6</v>
      </c>
    </row>
    <row r="93" spans="1:28">
      <c r="A93" s="81">
        <v>46</v>
      </c>
      <c r="B93" s="82" t="s">
        <v>238</v>
      </c>
      <c r="C93" s="83" t="s">
        <v>239</v>
      </c>
      <c r="D93" s="103" t="s">
        <v>240</v>
      </c>
      <c r="E93" s="85">
        <v>12.363</v>
      </c>
      <c r="F93" s="84" t="s">
        <v>115</v>
      </c>
      <c r="M93" s="85">
        <v>2</v>
      </c>
      <c r="N93" s="85">
        <f>E93*M93</f>
        <v>24.725999999999999</v>
      </c>
      <c r="O93" s="84">
        <v>20</v>
      </c>
      <c r="P93" s="84" t="s">
        <v>116</v>
      </c>
      <c r="V93" s="88" t="s">
        <v>45</v>
      </c>
      <c r="W93" s="89">
        <v>80.656000000000006</v>
      </c>
      <c r="Z93" s="84" t="s">
        <v>241</v>
      </c>
      <c r="AB93" s="84">
        <v>6</v>
      </c>
    </row>
    <row r="94" spans="1:28">
      <c r="D94" s="103" t="s">
        <v>242</v>
      </c>
      <c r="V94" s="88" t="s">
        <v>0</v>
      </c>
    </row>
    <row r="95" spans="1:28">
      <c r="D95" s="103" t="s">
        <v>243</v>
      </c>
      <c r="V95" s="88" t="s">
        <v>0</v>
      </c>
    </row>
    <row r="96" spans="1:28">
      <c r="D96" s="103" t="s">
        <v>244</v>
      </c>
      <c r="V96" s="88" t="s">
        <v>0</v>
      </c>
    </row>
    <row r="97" spans="1:28">
      <c r="D97" s="103" t="s">
        <v>245</v>
      </c>
      <c r="V97" s="88" t="s">
        <v>0</v>
      </c>
    </row>
    <row r="98" spans="1:28">
      <c r="D98" s="103" t="s">
        <v>246</v>
      </c>
      <c r="V98" s="88" t="s">
        <v>0</v>
      </c>
    </row>
    <row r="99" spans="1:28">
      <c r="D99" s="103" t="s">
        <v>247</v>
      </c>
      <c r="V99" s="88" t="s">
        <v>0</v>
      </c>
    </row>
    <row r="100" spans="1:28">
      <c r="D100" s="103" t="s">
        <v>248</v>
      </c>
      <c r="V100" s="88" t="s">
        <v>0</v>
      </c>
    </row>
    <row r="101" spans="1:28">
      <c r="D101" s="103" t="s">
        <v>249</v>
      </c>
      <c r="V101" s="88" t="s">
        <v>0</v>
      </c>
    </row>
    <row r="102" spans="1:28">
      <c r="D102" s="103" t="s">
        <v>250</v>
      </c>
      <c r="V102" s="88" t="s">
        <v>0</v>
      </c>
    </row>
    <row r="103" spans="1:28">
      <c r="D103" s="103" t="s">
        <v>251</v>
      </c>
      <c r="V103" s="88" t="s">
        <v>0</v>
      </c>
    </row>
    <row r="104" spans="1:28">
      <c r="D104" s="103" t="s">
        <v>252</v>
      </c>
      <c r="V104" s="88" t="s">
        <v>0</v>
      </c>
    </row>
    <row r="105" spans="1:28">
      <c r="D105" s="103" t="s">
        <v>253</v>
      </c>
      <c r="V105" s="88" t="s">
        <v>0</v>
      </c>
    </row>
    <row r="106" spans="1:28">
      <c r="D106" s="103" t="s">
        <v>254</v>
      </c>
      <c r="V106" s="88" t="s">
        <v>0</v>
      </c>
    </row>
    <row r="107" spans="1:28">
      <c r="D107" s="103" t="s">
        <v>255</v>
      </c>
      <c r="V107" s="88" t="s">
        <v>0</v>
      </c>
    </row>
    <row r="108" spans="1:28">
      <c r="A108" s="81">
        <v>47</v>
      </c>
      <c r="B108" s="82" t="s">
        <v>238</v>
      </c>
      <c r="C108" s="83" t="s">
        <v>256</v>
      </c>
      <c r="D108" s="103" t="s">
        <v>257</v>
      </c>
      <c r="E108" s="85">
        <v>16</v>
      </c>
      <c r="F108" s="84" t="s">
        <v>184</v>
      </c>
      <c r="O108" s="84">
        <v>20</v>
      </c>
      <c r="P108" s="84" t="s">
        <v>116</v>
      </c>
      <c r="V108" s="88" t="s">
        <v>45</v>
      </c>
      <c r="W108" s="89">
        <v>104.384</v>
      </c>
      <c r="Z108" s="84" t="s">
        <v>241</v>
      </c>
      <c r="AB108" s="84">
        <v>6</v>
      </c>
    </row>
    <row r="109" spans="1:28">
      <c r="D109" s="103" t="s">
        <v>258</v>
      </c>
      <c r="V109" s="88" t="s">
        <v>0</v>
      </c>
    </row>
    <row r="110" spans="1:28">
      <c r="A110" s="81">
        <v>48</v>
      </c>
      <c r="B110" s="82" t="s">
        <v>238</v>
      </c>
      <c r="C110" s="83" t="s">
        <v>259</v>
      </c>
      <c r="D110" s="103" t="s">
        <v>260</v>
      </c>
      <c r="E110" s="85">
        <v>90.4</v>
      </c>
      <c r="F110" s="84" t="s">
        <v>136</v>
      </c>
      <c r="M110" s="85">
        <v>1.4999999999999999E-2</v>
      </c>
      <c r="N110" s="85">
        <f>E110*M110</f>
        <v>1.3560000000000001</v>
      </c>
      <c r="O110" s="84">
        <v>20</v>
      </c>
      <c r="P110" s="84" t="s">
        <v>116</v>
      </c>
      <c r="V110" s="88" t="s">
        <v>45</v>
      </c>
      <c r="W110" s="89">
        <v>589.77</v>
      </c>
      <c r="Z110" s="84" t="s">
        <v>241</v>
      </c>
      <c r="AB110" s="84">
        <v>6</v>
      </c>
    </row>
    <row r="111" spans="1:28">
      <c r="D111" s="103" t="s">
        <v>261</v>
      </c>
      <c r="V111" s="88" t="s">
        <v>0</v>
      </c>
    </row>
    <row r="112" spans="1:28">
      <c r="A112" s="81">
        <v>49</v>
      </c>
      <c r="B112" s="82" t="s">
        <v>238</v>
      </c>
      <c r="C112" s="83" t="s">
        <v>262</v>
      </c>
      <c r="D112" s="103" t="s">
        <v>263</v>
      </c>
      <c r="E112" s="85">
        <v>12.5</v>
      </c>
      <c r="F112" s="84" t="s">
        <v>115</v>
      </c>
      <c r="O112" s="84">
        <v>20</v>
      </c>
      <c r="P112" s="84" t="s">
        <v>116</v>
      </c>
      <c r="V112" s="88" t="s">
        <v>45</v>
      </c>
      <c r="W112" s="89">
        <v>13.087999999999999</v>
      </c>
      <c r="Z112" s="84" t="s">
        <v>241</v>
      </c>
      <c r="AB112" s="84">
        <v>7</v>
      </c>
    </row>
    <row r="113" spans="1:28">
      <c r="D113" s="103" t="s">
        <v>264</v>
      </c>
      <c r="V113" s="88" t="s">
        <v>0</v>
      </c>
    </row>
    <row r="114" spans="1:28">
      <c r="D114" s="103" t="s">
        <v>265</v>
      </c>
      <c r="V114" s="88" t="s">
        <v>0</v>
      </c>
    </row>
    <row r="115" spans="1:28">
      <c r="A115" s="81">
        <v>50</v>
      </c>
      <c r="B115" s="82" t="s">
        <v>238</v>
      </c>
      <c r="C115" s="83" t="s">
        <v>266</v>
      </c>
      <c r="D115" s="103" t="s">
        <v>267</v>
      </c>
      <c r="E115" s="85">
        <v>164</v>
      </c>
      <c r="F115" s="84" t="s">
        <v>136</v>
      </c>
      <c r="O115" s="84">
        <v>20</v>
      </c>
      <c r="P115" s="84" t="s">
        <v>116</v>
      </c>
      <c r="V115" s="88" t="s">
        <v>45</v>
      </c>
      <c r="W115" s="89">
        <v>171.708</v>
      </c>
      <c r="Z115" s="84" t="s">
        <v>241</v>
      </c>
      <c r="AB115" s="84">
        <v>6</v>
      </c>
    </row>
    <row r="116" spans="1:28">
      <c r="D116" s="103" t="s">
        <v>242</v>
      </c>
      <c r="V116" s="88" t="s">
        <v>0</v>
      </c>
    </row>
    <row r="117" spans="1:28">
      <c r="D117" s="103" t="s">
        <v>268</v>
      </c>
      <c r="V117" s="88" t="s">
        <v>0</v>
      </c>
    </row>
    <row r="118" spans="1:28">
      <c r="D118" s="103" t="s">
        <v>269</v>
      </c>
      <c r="V118" s="88" t="s">
        <v>0</v>
      </c>
    </row>
    <row r="119" spans="1:28">
      <c r="D119" s="103" t="s">
        <v>270</v>
      </c>
      <c r="V119" s="88" t="s">
        <v>0</v>
      </c>
    </row>
    <row r="120" spans="1:28">
      <c r="D120" s="103" t="s">
        <v>271</v>
      </c>
      <c r="V120" s="88" t="s">
        <v>0</v>
      </c>
    </row>
    <row r="121" spans="1:28">
      <c r="D121" s="103" t="s">
        <v>272</v>
      </c>
      <c r="V121" s="88" t="s">
        <v>0</v>
      </c>
    </row>
    <row r="122" spans="1:28">
      <c r="D122" s="103" t="s">
        <v>273</v>
      </c>
      <c r="V122" s="88" t="s">
        <v>0</v>
      </c>
    </row>
    <row r="123" spans="1:28">
      <c r="D123" s="103" t="s">
        <v>274</v>
      </c>
      <c r="V123" s="88" t="s">
        <v>0</v>
      </c>
    </row>
    <row r="124" spans="1:28">
      <c r="D124" s="103" t="s">
        <v>275</v>
      </c>
      <c r="V124" s="88" t="s">
        <v>0</v>
      </c>
    </row>
    <row r="125" spans="1:28">
      <c r="D125" s="103" t="s">
        <v>276</v>
      </c>
      <c r="V125" s="88" t="s">
        <v>0</v>
      </c>
    </row>
    <row r="126" spans="1:28">
      <c r="D126" s="103" t="s">
        <v>277</v>
      </c>
      <c r="V126" s="88" t="s">
        <v>0</v>
      </c>
    </row>
    <row r="127" spans="1:28">
      <c r="D127" s="103" t="s">
        <v>278</v>
      </c>
      <c r="V127" s="88" t="s">
        <v>0</v>
      </c>
    </row>
    <row r="128" spans="1:28">
      <c r="D128" s="103" t="s">
        <v>279</v>
      </c>
      <c r="V128" s="88" t="s">
        <v>0</v>
      </c>
    </row>
    <row r="129" spans="1:28">
      <c r="D129" s="103" t="s">
        <v>280</v>
      </c>
      <c r="V129" s="88" t="s">
        <v>0</v>
      </c>
    </row>
    <row r="130" spans="1:28">
      <c r="A130" s="81">
        <v>51</v>
      </c>
      <c r="B130" s="82" t="s">
        <v>127</v>
      </c>
      <c r="C130" s="83" t="s">
        <v>281</v>
      </c>
      <c r="D130" s="103" t="s">
        <v>282</v>
      </c>
      <c r="E130" s="85">
        <v>26.082000000000001</v>
      </c>
      <c r="F130" s="84" t="s">
        <v>141</v>
      </c>
      <c r="O130" s="84">
        <v>20</v>
      </c>
      <c r="P130" s="84" t="s">
        <v>116</v>
      </c>
      <c r="V130" s="88" t="s">
        <v>45</v>
      </c>
      <c r="W130" s="89">
        <v>0.26100000000000001</v>
      </c>
      <c r="Z130" s="84" t="s">
        <v>241</v>
      </c>
      <c r="AB130" s="84">
        <v>6</v>
      </c>
    </row>
    <row r="131" spans="1:28">
      <c r="A131" s="81">
        <v>52</v>
      </c>
      <c r="B131" s="82" t="s">
        <v>127</v>
      </c>
      <c r="C131" s="83" t="s">
        <v>283</v>
      </c>
      <c r="D131" s="103" t="s">
        <v>284</v>
      </c>
      <c r="E131" s="85">
        <v>495.55799999999999</v>
      </c>
      <c r="F131" s="84" t="s">
        <v>141</v>
      </c>
      <c r="O131" s="84">
        <v>20</v>
      </c>
      <c r="P131" s="84" t="s">
        <v>116</v>
      </c>
      <c r="V131" s="88" t="s">
        <v>45</v>
      </c>
      <c r="Z131" s="84" t="s">
        <v>241</v>
      </c>
      <c r="AB131" s="84">
        <v>6</v>
      </c>
    </row>
    <row r="132" spans="1:28">
      <c r="D132" s="103" t="s">
        <v>285</v>
      </c>
      <c r="V132" s="88" t="s">
        <v>0</v>
      </c>
    </row>
    <row r="133" spans="1:28">
      <c r="A133" s="81">
        <v>53</v>
      </c>
      <c r="B133" s="82" t="s">
        <v>127</v>
      </c>
      <c r="C133" s="83" t="s">
        <v>286</v>
      </c>
      <c r="D133" s="103" t="s">
        <v>287</v>
      </c>
      <c r="E133" s="85">
        <v>26.082000000000001</v>
      </c>
      <c r="F133" s="84" t="s">
        <v>141</v>
      </c>
      <c r="O133" s="84">
        <v>20</v>
      </c>
      <c r="P133" s="84" t="s">
        <v>116</v>
      </c>
      <c r="V133" s="88" t="s">
        <v>45</v>
      </c>
      <c r="W133" s="89">
        <v>2.4</v>
      </c>
      <c r="Z133" s="84" t="s">
        <v>241</v>
      </c>
      <c r="AB133" s="84">
        <v>6</v>
      </c>
    </row>
    <row r="134" spans="1:28">
      <c r="A134" s="81">
        <v>54</v>
      </c>
      <c r="B134" s="82" t="s">
        <v>127</v>
      </c>
      <c r="C134" s="83" t="s">
        <v>288</v>
      </c>
      <c r="D134" s="103" t="s">
        <v>289</v>
      </c>
      <c r="E134" s="85">
        <v>26.082000000000001</v>
      </c>
      <c r="F134" s="84" t="s">
        <v>141</v>
      </c>
      <c r="O134" s="84">
        <v>20</v>
      </c>
      <c r="P134" s="84" t="s">
        <v>116</v>
      </c>
      <c r="V134" s="88" t="s">
        <v>45</v>
      </c>
      <c r="Z134" s="84" t="s">
        <v>290</v>
      </c>
      <c r="AB134" s="84">
        <v>6</v>
      </c>
    </row>
    <row r="135" spans="1:28">
      <c r="A135" s="81">
        <v>55</v>
      </c>
      <c r="B135" s="82" t="s">
        <v>155</v>
      </c>
      <c r="C135" s="83" t="s">
        <v>291</v>
      </c>
      <c r="D135" s="103" t="s">
        <v>292</v>
      </c>
      <c r="E135" s="85">
        <v>180.958</v>
      </c>
      <c r="F135" s="84" t="s">
        <v>141</v>
      </c>
      <c r="O135" s="84">
        <v>20</v>
      </c>
      <c r="P135" s="84" t="s">
        <v>116</v>
      </c>
      <c r="V135" s="88" t="s">
        <v>45</v>
      </c>
      <c r="W135" s="89">
        <v>14.839</v>
      </c>
      <c r="Z135" s="84" t="s">
        <v>293</v>
      </c>
      <c r="AB135" s="84">
        <v>6</v>
      </c>
    </row>
    <row r="136" spans="1:28">
      <c r="D136" s="115" t="s">
        <v>294</v>
      </c>
      <c r="E136" s="116">
        <f>J136</f>
        <v>0</v>
      </c>
      <c r="H136" s="116"/>
      <c r="I136" s="116"/>
      <c r="J136" s="116"/>
      <c r="L136" s="117">
        <f>SUM(L56:L135)</f>
        <v>38.609389999999998</v>
      </c>
      <c r="N136" s="118">
        <f>SUM(N56:N135)</f>
        <v>26.082000000000001</v>
      </c>
      <c r="W136" s="89">
        <f>SUM(W56:W135)</f>
        <v>1312.2740000000001</v>
      </c>
    </row>
    <row r="138" spans="1:28">
      <c r="D138" s="156" t="s">
        <v>295</v>
      </c>
      <c r="E138" s="116">
        <f>J138</f>
        <v>0</v>
      </c>
      <c r="H138" s="116"/>
      <c r="I138" s="116"/>
      <c r="J138" s="116"/>
      <c r="L138" s="117">
        <f>+L34+L47+L54+L136</f>
        <v>180.95810499999999</v>
      </c>
      <c r="N138" s="118">
        <f>+N34+N47+N54+N136</f>
        <v>26.082000000000001</v>
      </c>
      <c r="W138" s="89">
        <f>+W34+W47+W54+W136</f>
        <v>1777.1420000000001</v>
      </c>
    </row>
    <row r="140" spans="1:28">
      <c r="D140" s="157" t="s">
        <v>298</v>
      </c>
      <c r="E140" s="116">
        <f>J140</f>
        <v>0</v>
      </c>
      <c r="H140" s="116"/>
      <c r="I140" s="116"/>
      <c r="J140" s="116"/>
      <c r="L140" s="117">
        <f>+L138</f>
        <v>180.95810499999999</v>
      </c>
      <c r="N140" s="118">
        <f>+N138</f>
        <v>26.082000000000001</v>
      </c>
      <c r="W140" s="89">
        <f>+W138</f>
        <v>1777.1420000000001</v>
      </c>
    </row>
  </sheetData>
  <phoneticPr fontId="17" type="noConversion"/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3</vt:i4>
      </vt:variant>
    </vt:vector>
  </HeadingPairs>
  <TitlesOfParts>
    <vt:vector size="5" baseType="lpstr">
      <vt:lpstr>Kryci list</vt:lpstr>
      <vt:lpstr>Prehlad</vt:lpstr>
      <vt:lpstr>Prehlad!Názvy_tlače</vt:lpstr>
      <vt:lpstr>'Kryci list'!Oblasť_tlače</vt:lpstr>
      <vt:lpstr>Prehlad!Oblasť_tlače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sarinova</cp:lastModifiedBy>
  <cp:lastPrinted>2018-04-02T19:39:34Z</cp:lastPrinted>
  <dcterms:created xsi:type="dcterms:W3CDTF">1999-04-06T07:39:42Z</dcterms:created>
  <dcterms:modified xsi:type="dcterms:W3CDTF">2018-09-06T09:51:52Z</dcterms:modified>
</cp:coreProperties>
</file>