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190" windowHeight="9105" activeTab="1"/>
  </bookViews>
  <sheets>
    <sheet name="Kryci list" sheetId="3" r:id="rId1"/>
    <sheet name="Prehlad" sheetId="5" r:id="rId2"/>
  </sheets>
  <definedNames>
    <definedName name="_xlnm._FilterDatabase" hidden="1">#REF!</definedName>
    <definedName name="fakt1R">#REF!</definedName>
    <definedName name="_xlnm.Print_Titles" localSheetId="1">Prehlad!$9:$12</definedName>
    <definedName name="_xlnm.Print_Area" localSheetId="0">'Kryci list'!$A:$J</definedName>
    <definedName name="_xlnm.Print_Area" localSheetId="1">Prehlad!$A:$O</definedName>
  </definedNames>
  <calcPr calcId="125725"/>
</workbook>
</file>

<file path=xl/calcChain.xml><?xml version="1.0" encoding="utf-8"?>
<calcChain xmlns="http://schemas.openxmlformats.org/spreadsheetml/2006/main">
  <c r="F19" i="3"/>
  <c r="E123" i="5" l="1"/>
  <c r="E121"/>
  <c r="I30" i="3"/>
  <c r="J30" s="1"/>
  <c r="W113" i="5"/>
  <c r="N113"/>
  <c r="L108"/>
  <c r="L107"/>
  <c r="L106"/>
  <c r="L105"/>
  <c r="L104"/>
  <c r="L99"/>
  <c r="W96"/>
  <c r="N96"/>
  <c r="L93"/>
  <c r="L90"/>
  <c r="E96"/>
  <c r="L87"/>
  <c r="W84"/>
  <c r="N84"/>
  <c r="L84"/>
  <c r="E84"/>
  <c r="L81"/>
  <c r="L79"/>
  <c r="W76"/>
  <c r="N76"/>
  <c r="L73"/>
  <c r="L70"/>
  <c r="L67"/>
  <c r="L64"/>
  <c r="L58"/>
  <c r="E76"/>
  <c r="W48"/>
  <c r="N48"/>
  <c r="L46"/>
  <c r="L43"/>
  <c r="F1" i="3"/>
  <c r="F12"/>
  <c r="J12"/>
  <c r="F13"/>
  <c r="J13"/>
  <c r="F14"/>
  <c r="J14"/>
  <c r="F17"/>
  <c r="F18"/>
  <c r="J20"/>
  <c r="F26"/>
  <c r="J26"/>
  <c r="L48" i="5" l="1"/>
  <c r="N115"/>
  <c r="N125" s="1"/>
  <c r="W115"/>
  <c r="W125" s="1"/>
  <c r="L76"/>
  <c r="L115" s="1"/>
  <c r="L125" s="1"/>
  <c r="L96"/>
  <c r="L113"/>
  <c r="E113"/>
  <c r="E16" i="3"/>
  <c r="E20" s="1"/>
  <c r="E48" i="5"/>
  <c r="D16" i="3" l="1"/>
  <c r="F16" s="1"/>
  <c r="F20" s="1"/>
  <c r="J28" s="1"/>
  <c r="I29" s="1"/>
  <c r="J29" s="1"/>
  <c r="E125" i="5"/>
  <c r="D20" i="3" l="1"/>
  <c r="J31"/>
  <c r="E115" i="5"/>
</calcChain>
</file>

<file path=xl/sharedStrings.xml><?xml version="1.0" encoding="utf-8"?>
<sst xmlns="http://schemas.openxmlformats.org/spreadsheetml/2006/main" count="504" uniqueCount="250">
  <si>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</si>
  <si>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</si>
  <si>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</si>
  <si>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</si>
  <si>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</si>
  <si>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</si>
  <si>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</si>
  <si>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</si>
  <si>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</si>
  <si>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</si>
  <si>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</si>
  <si>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</si>
  <si>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</si>
  <si>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</si>
  <si>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</si>
  <si>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</si>
  <si>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</si>
  <si>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</si>
  <si>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</si>
  <si>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</si>
  <si>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</si>
  <si>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VF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</si>
  <si>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</si>
  <si>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</si>
  <si>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</si>
  <si>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</si>
  <si>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</si>
  <si>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</si>
  <si>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</si>
  <si>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</si>
  <si>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</si>
  <si>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</si>
  <si>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</si>
  <si>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</si>
  <si>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</si>
  <si>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</si>
  <si>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</si>
  <si>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</si>
  <si>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</si>
  <si>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</si>
  <si>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</si>
  <si>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</si>
  <si>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</si>
  <si>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</si>
  <si>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</si>
  <si>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</si>
  <si>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</si>
  <si>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>podpis:</t>
  </si>
  <si>
    <t>dátum:</t>
  </si>
  <si>
    <t>F</t>
  </si>
  <si>
    <t>odberateľ, obstarávateľ</t>
  </si>
  <si>
    <t>dodávateľ, zhotoviteľ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</si>
  <si>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</si>
  <si>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</si>
  <si>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</si>
  <si>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</si>
  <si>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</si>
  <si>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</si>
  <si>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</si>
  <si>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</si>
  <si>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</si>
  <si>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</si>
  <si>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</si>
  <si>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</si>
  <si>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</si>
  <si>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</si>
  <si>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</si>
  <si>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</si>
  <si>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</si>
  <si>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</si>
  <si>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</si>
  <si>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</si>
  <si>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</si>
  <si>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</si>
  <si>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</si>
  <si>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</si>
  <si>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</si>
  <si>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</si>
  <si>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</si>
  <si>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</si>
  <si>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</si>
  <si>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</si>
  <si>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</si>
  <si>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</si>
  <si>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</si>
  <si>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</si>
  <si>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</si>
  <si>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</si>
  <si>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</si>
  <si>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</si>
  <si>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</si>
  <si>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</si>
  <si>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 xml:space="preserve">Odberateľ: Mestská časť Bratislava-Nové Mesto, Junácka č.1, Bratislava </t>
  </si>
  <si>
    <t xml:space="preserve">Projektant: SD architects s.r.o., Jedenásta 9, Bratislava </t>
  </si>
  <si>
    <t>Stavba : Revitalizácia detského ihriska a multifunkčného športoviska - Mierová kolónia, Bratislava</t>
  </si>
  <si>
    <t>Objekt : SO 02 Betónová lezecká stena</t>
  </si>
  <si>
    <t>Ceny</t>
  </si>
  <si>
    <t xml:space="preserve">Mestská časť Bratislava-Nové Mesto, Junácka č.1, Bratislava </t>
  </si>
  <si>
    <t xml:space="preserve">SD architects s.r.o., Jedenásta 9, Bratislava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</si>
  <si>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</si>
  <si>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</si>
  <si>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</si>
  <si>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</si>
  <si>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</si>
  <si>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</si>
  <si>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</si>
  <si>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</si>
  <si>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</si>
  <si>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</si>
  <si>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</si>
  <si>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</si>
  <si>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</si>
  <si>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001</t>
  </si>
  <si>
    <t xml:space="preserve">12220-1101   </t>
  </si>
  <si>
    <t>Odkopávky pre plochu EPDM a kamienkový chodník</t>
  </si>
  <si>
    <t>m3</t>
  </si>
  <si>
    <t xml:space="preserve">                    </t>
  </si>
  <si>
    <t>45.11.21</t>
  </si>
  <si>
    <t>"plocha EPDM"   72,7*0,25 =   18,175</t>
  </si>
  <si>
    <t>"kamienkový chodník"   31,0*0,2 =   6,200</t>
  </si>
  <si>
    <t>272</t>
  </si>
  <si>
    <t xml:space="preserve">13220-1201   </t>
  </si>
  <si>
    <t>Hĺbenie rýh v horn. tr. 3 do 100 m3</t>
  </si>
  <si>
    <t>"lezecká stena"   30,0*1,0*1,0 =   30,000</t>
  </si>
  <si>
    <t xml:space="preserve">16220-1101   </t>
  </si>
  <si>
    <t>Vodorovné premiestnenie výkopu do 20 m horn. tr. 1-4 - odvoz na kopec</t>
  </si>
  <si>
    <t>45.11.24</t>
  </si>
  <si>
    <t xml:space="preserve">17115-1101   </t>
  </si>
  <si>
    <t>Hutnenie bokov násypov pre akýkoľvek sklon, dĺžku a mieru zhutnenia</t>
  </si>
  <si>
    <t>m2</t>
  </si>
  <si>
    <t>*kopec pôdorysná plocha 140m2</t>
  </si>
  <si>
    <t>140,0*1,5 =   210,000</t>
  </si>
  <si>
    <t>231</t>
  </si>
  <si>
    <t xml:space="preserve">18050-2211   </t>
  </si>
  <si>
    <t>Pokládka a dodávka trávového koberca vr. siete proti krtom</t>
  </si>
  <si>
    <t>*kopec</t>
  </si>
  <si>
    <t>210,0 =   210,000</t>
  </si>
  <si>
    <t>odpočet: štrková dopadová plocha+ostatné nezatrávnené plochy</t>
  </si>
  <si>
    <t>-40,0 =   -40,000</t>
  </si>
  <si>
    <t xml:space="preserve">18120-1102   </t>
  </si>
  <si>
    <t>Úprava pláne násypov - vytvarovanie ako prírodný kopec</t>
  </si>
  <si>
    <t xml:space="preserve">18230-1122   </t>
  </si>
  <si>
    <t>Rozprestretie ornice, sklon nad 1:5 do 500 m2 hr. do 15 cm</t>
  </si>
  <si>
    <t>*kopec 14,0*1,5=210,0mm</t>
  </si>
  <si>
    <t>MAT</t>
  </si>
  <si>
    <t xml:space="preserve">103 715000   </t>
  </si>
  <si>
    <t>Substrát záhradnícky</t>
  </si>
  <si>
    <t>10.30.10</t>
  </si>
  <si>
    <t>170,0*0,15 =   25,500</t>
  </si>
  <si>
    <t xml:space="preserve">18230-11221  </t>
  </si>
  <si>
    <t>Rozprestretie štrku - dopadová plocha šmyklavky  "ozn.2c"</t>
  </si>
  <si>
    <t xml:space="preserve">583 3C0102   </t>
  </si>
  <si>
    <t>Prírodné ťažené kamenivo - frakcia 4/8mm</t>
  </si>
  <si>
    <t>t</t>
  </si>
  <si>
    <t xml:space="preserve">  .  .  </t>
  </si>
  <si>
    <t>33,6*0,3*1,67 =   16,834</t>
  </si>
  <si>
    <t xml:space="preserve">1 - ZEMNE PRÁCE  spolu: </t>
  </si>
  <si>
    <t>2 - ZÁKLADY</t>
  </si>
  <si>
    <t xml:space="preserve">21590-1101   </t>
  </si>
  <si>
    <t>Zhutnenie podložia z hor. súdr. do 92%PS a nesúdr. Id do 0,8</t>
  </si>
  <si>
    <t>*lezecká stena</t>
  </si>
  <si>
    <t>30,0*1,0 =   30,000</t>
  </si>
  <si>
    <t>*kamienkový chodník</t>
  </si>
  <si>
    <t>31,0 =   31,000</t>
  </si>
  <si>
    <t>*plochy EPDM</t>
  </si>
  <si>
    <t>72,7 =   72,700</t>
  </si>
  <si>
    <t>002</t>
  </si>
  <si>
    <t xml:space="preserve">21634-11321  </t>
  </si>
  <si>
    <t>Striekaný betón tr. C25/30 na plochu stien</t>
  </si>
  <si>
    <t>45.25.21</t>
  </si>
  <si>
    <t>12,32 =   12,320</t>
  </si>
  <si>
    <t xml:space="preserve">21634-11322  </t>
  </si>
  <si>
    <t>Príplatok za prehladenie stien</t>
  </si>
  <si>
    <t>61,6 =   61,600</t>
  </si>
  <si>
    <t>011</t>
  </si>
  <si>
    <t xml:space="preserve">21635-1217   </t>
  </si>
  <si>
    <t>Debnenie vrchu steny s odstránením</t>
  </si>
  <si>
    <t>45.25.32</t>
  </si>
  <si>
    <t>20 =   20,000</t>
  </si>
  <si>
    <t xml:space="preserve">27431-3311   </t>
  </si>
  <si>
    <t>Základové pásy z betónu prostého - podkladný betón</t>
  </si>
  <si>
    <t>30,0*1,0*0,1*1,05 =   3,150</t>
  </si>
  <si>
    <t xml:space="preserve">27432-1312   </t>
  </si>
  <si>
    <t>Základové pásy zo železobetónu tr. C25/30</t>
  </si>
  <si>
    <t>30,0*1,0*0,7*1,05 =   22,050</t>
  </si>
  <si>
    <t xml:space="preserve">28936-2511   </t>
  </si>
  <si>
    <t>Výztuž konštrukcie z ocele 10 505</t>
  </si>
  <si>
    <t>2811,93*0,001 =   2,812</t>
  </si>
  <si>
    <t xml:space="preserve">2 - ZÁKLADY  spolu: </t>
  </si>
  <si>
    <t>5 - KOMUNIKÁCIE</t>
  </si>
  <si>
    <t>221</t>
  </si>
  <si>
    <t xml:space="preserve">56473-1111   </t>
  </si>
  <si>
    <t>Podklad z kameniva hrub. drveného 32-63 mm hr. 100 mm</t>
  </si>
  <si>
    <t>45.23.11</t>
  </si>
  <si>
    <t>"kamienkový chodník "   31,0 =   31,000</t>
  </si>
  <si>
    <t xml:space="preserve">56711-7113   </t>
  </si>
  <si>
    <t>Podklad z prostého betónu tr. C 16/20 hr. 100 mm</t>
  </si>
  <si>
    <t xml:space="preserve">58901-21111  </t>
  </si>
  <si>
    <t>Športový povrch EPDM hr.130mm (15+115mm) do zemnej pláne vrátane všetkých konštr. vrstiev</t>
  </si>
  <si>
    <t>45.23.21</t>
  </si>
  <si>
    <t xml:space="preserve">5 - KOMUNIKÁCIE  spolu: </t>
  </si>
  <si>
    <t>6 - ÚPRAVY POVRCHOV, PODLAHY, VÝPLNE</t>
  </si>
  <si>
    <t xml:space="preserve">63136-2161   </t>
  </si>
  <si>
    <t>Výstuž betónových mazanín zo zvarovaných sietí Kari d drôtu 6 mm, oko 10 cm</t>
  </si>
  <si>
    <t xml:space="preserve">63157-10001  </t>
  </si>
  <si>
    <t>Kamienkový koberec</t>
  </si>
  <si>
    <t>45.25.50</t>
  </si>
  <si>
    <t xml:space="preserve">63248-1213   </t>
  </si>
  <si>
    <t>Separačná vrstva z PE fólie</t>
  </si>
  <si>
    <t xml:space="preserve">6 - ÚPRAVY POVRCHOV, PODLAHY, VÝPLNE  spolu: </t>
  </si>
  <si>
    <t>9 - OSTATNÉ KONŠTRUKCIE A PRÁCE</t>
  </si>
  <si>
    <t xml:space="preserve">90000-1013   </t>
  </si>
  <si>
    <t>Plastový obrubník, kompl.D+M</t>
  </si>
  <si>
    <t>m</t>
  </si>
  <si>
    <t>45.23.12</t>
  </si>
  <si>
    <t>75,0 =   75,000</t>
  </si>
  <si>
    <t>*plocha EPDM</t>
  </si>
  <si>
    <t xml:space="preserve">93600-41211  </t>
  </si>
  <si>
    <t>Herný prvok - šmykľavka vr. základu a kotvenia,  D+M  "ozn.2c"</t>
  </si>
  <si>
    <t>kus</t>
  </si>
  <si>
    <t>45.11.12</t>
  </si>
  <si>
    <t xml:space="preserve">93600-41212  </t>
  </si>
  <si>
    <t>Herný prvok - schodíky z pneumatík, výplň betón+kamený koberec 17ks, kompl. D+M  "ozn.2d"</t>
  </si>
  <si>
    <t xml:space="preserve">93600-41213  </t>
  </si>
  <si>
    <t>Herný prvok - polienka, kompl. D+M  "ozn.2f"</t>
  </si>
  <si>
    <t xml:space="preserve">93600-41214  </t>
  </si>
  <si>
    <t>Herný prvok - tunel rovný, kompl. D+M   "ozn.2b"</t>
  </si>
  <si>
    <t xml:space="preserve">93600-41215  </t>
  </si>
  <si>
    <t>Herný prvok - tunel šmykľavka, vr.osadenia do such.bet hr.150mm, kompl. D+M  "ozn.2e"</t>
  </si>
  <si>
    <t xml:space="preserve">93600-41216  </t>
  </si>
  <si>
    <t>Lezecké chyty - kompl. D+M s vrtaním dier, lepením na chem. kotvy  "ozn.2a"</t>
  </si>
  <si>
    <t>*lezecká stena 7 chytov na 1m2 steny</t>
  </si>
  <si>
    <t>60,0*7 =   420,000</t>
  </si>
  <si>
    <t xml:space="preserve">99823-5099   </t>
  </si>
  <si>
    <t>Presun hmôt</t>
  </si>
  <si>
    <t>45.11.23</t>
  </si>
  <si>
    <t xml:space="preserve">9 - OSTATNÉ KONŠTRUKCIE A PRÁCE  spolu: </t>
  </si>
  <si>
    <t xml:space="preserve">PRÁCE A DODÁVKY HSV  spolu: </t>
  </si>
  <si>
    <t>Celkom bez DPH:</t>
  </si>
  <si>
    <t>Celkom s DPH:</t>
  </si>
  <si>
    <t>Celkom</t>
  </si>
  <si>
    <t>Dátum: 10.04.2018</t>
  </si>
  <si>
    <t>Dňa: 10.04.2018</t>
  </si>
  <si>
    <t>Výkaz výmer</t>
  </si>
  <si>
    <t>OSTATNÉ</t>
  </si>
  <si>
    <t>800</t>
  </si>
  <si>
    <t xml:space="preserve">OSTATNÉ  spolu: </t>
  </si>
  <si>
    <t xml:space="preserve">0039 - 0001      </t>
  </si>
  <si>
    <t>Zabezpečenie certifikátov zhody betónovej lezeckej steny - komplet</t>
  </si>
  <si>
    <t>kompl</t>
  </si>
</sst>
</file>

<file path=xl/styles.xml><?xml version="1.0" encoding="utf-8"?>
<styleSheet xmlns="http://schemas.openxmlformats.org/spreadsheetml/2006/main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18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 Narrow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2" applyBorder="0">
      <alignment vertical="center"/>
    </xf>
    <xf numFmtId="0" fontId="6" fillId="0" borderId="2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0" applyNumberFormat="0" applyFill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</cellStyleXfs>
  <cellXfs count="161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6" xfId="26" applyFont="1" applyBorder="1" applyAlignment="1">
      <alignment horizontal="left" vertical="center"/>
    </xf>
    <xf numFmtId="0" fontId="1" fillId="0" borderId="7" xfId="26" applyFont="1" applyBorder="1" applyAlignment="1">
      <alignment horizontal="left" vertical="center"/>
    </xf>
    <xf numFmtId="0" fontId="1" fillId="0" borderId="7" xfId="26" applyFont="1" applyBorder="1" applyAlignment="1">
      <alignment horizontal="right" vertical="center"/>
    </xf>
    <xf numFmtId="0" fontId="1" fillId="0" borderId="8" xfId="26" applyFont="1" applyBorder="1" applyAlignment="1">
      <alignment horizontal="left" vertical="center"/>
    </xf>
    <xf numFmtId="0" fontId="1" fillId="0" borderId="16" xfId="26" applyFont="1" applyBorder="1" applyAlignment="1">
      <alignment horizontal="right" vertical="center"/>
    </xf>
    <xf numFmtId="0" fontId="1" fillId="0" borderId="16" xfId="26" applyFont="1" applyBorder="1" applyAlignment="1">
      <alignment horizontal="left" vertical="center"/>
    </xf>
    <xf numFmtId="0" fontId="1" fillId="0" borderId="18" xfId="26" applyFont="1" applyBorder="1" applyAlignment="1">
      <alignment horizontal="left" vertical="center"/>
    </xf>
    <xf numFmtId="0" fontId="1" fillId="0" borderId="19" xfId="26" applyFont="1" applyBorder="1" applyAlignment="1">
      <alignment horizontal="left" vertical="center"/>
    </xf>
    <xf numFmtId="0" fontId="1" fillId="0" borderId="20" xfId="26" applyFont="1" applyBorder="1" applyAlignment="1">
      <alignment horizontal="left" vertical="center"/>
    </xf>
    <xf numFmtId="0" fontId="1" fillId="0" borderId="21" xfId="26" applyFont="1" applyBorder="1" applyAlignment="1">
      <alignment horizontal="left" vertical="center"/>
    </xf>
    <xf numFmtId="0" fontId="1" fillId="0" borderId="22" xfId="26" applyFont="1" applyBorder="1" applyAlignment="1">
      <alignment horizontal="left" vertical="center"/>
    </xf>
    <xf numFmtId="0" fontId="1" fillId="0" borderId="22" xfId="26" applyFont="1" applyBorder="1" applyAlignment="1">
      <alignment horizontal="center" vertical="center"/>
    </xf>
    <xf numFmtId="0" fontId="1" fillId="0" borderId="23" xfId="26" applyFont="1" applyBorder="1" applyAlignment="1">
      <alignment horizontal="center" vertical="center"/>
    </xf>
    <xf numFmtId="0" fontId="1" fillId="0" borderId="24" xfId="26" applyFont="1" applyBorder="1" applyAlignment="1">
      <alignment horizontal="center" vertical="center"/>
    </xf>
    <xf numFmtId="0" fontId="1" fillId="0" borderId="25" xfId="26" applyFont="1" applyBorder="1" applyAlignment="1">
      <alignment horizontal="center" vertical="center"/>
    </xf>
    <xf numFmtId="0" fontId="1" fillId="0" borderId="26" xfId="26" applyFont="1" applyBorder="1" applyAlignment="1">
      <alignment horizontal="center" vertical="center"/>
    </xf>
    <xf numFmtId="0" fontId="1" fillId="0" borderId="27" xfId="26" applyFont="1" applyBorder="1" applyAlignment="1">
      <alignment horizontal="center" vertical="center"/>
    </xf>
    <xf numFmtId="0" fontId="1" fillId="0" borderId="28" xfId="26" applyFont="1" applyBorder="1" applyAlignment="1">
      <alignment horizontal="left" vertical="center"/>
    </xf>
    <xf numFmtId="0" fontId="1" fillId="0" borderId="29" xfId="26" applyFont="1" applyBorder="1" applyAlignment="1">
      <alignment horizontal="left" vertical="center"/>
    </xf>
    <xf numFmtId="0" fontId="1" fillId="0" borderId="30" xfId="26" applyFont="1" applyBorder="1" applyAlignment="1">
      <alignment horizontal="center" vertical="center"/>
    </xf>
    <xf numFmtId="0" fontId="1" fillId="0" borderId="2" xfId="26" applyFont="1" applyBorder="1" applyAlignment="1">
      <alignment horizontal="left" vertical="center"/>
    </xf>
    <xf numFmtId="0" fontId="1" fillId="0" borderId="31" xfId="26" applyFont="1" applyBorder="1" applyAlignment="1">
      <alignment horizontal="left" vertical="center"/>
    </xf>
    <xf numFmtId="0" fontId="1" fillId="0" borderId="32" xfId="26" applyFont="1" applyBorder="1" applyAlignment="1">
      <alignment horizontal="center" vertical="center"/>
    </xf>
    <xf numFmtId="0" fontId="1" fillId="0" borderId="33" xfId="26" applyFont="1" applyBorder="1" applyAlignment="1">
      <alignment horizontal="left" vertical="center"/>
    </xf>
    <xf numFmtId="0" fontId="1" fillId="0" borderId="34" xfId="26" applyFont="1" applyBorder="1" applyAlignment="1">
      <alignment horizontal="center" vertical="center"/>
    </xf>
    <xf numFmtId="0" fontId="1" fillId="0" borderId="35" xfId="26" applyFont="1" applyBorder="1" applyAlignment="1">
      <alignment horizontal="left" vertical="center"/>
    </xf>
    <xf numFmtId="10" fontId="1" fillId="0" borderId="35" xfId="26" applyNumberFormat="1" applyFont="1" applyBorder="1" applyAlignment="1">
      <alignment horizontal="right" vertical="center"/>
    </xf>
    <xf numFmtId="0" fontId="1" fillId="0" borderId="36" xfId="26" applyFont="1" applyBorder="1" applyAlignment="1">
      <alignment horizontal="left" vertical="center"/>
    </xf>
    <xf numFmtId="0" fontId="1" fillId="0" borderId="34" xfId="26" applyFont="1" applyBorder="1" applyAlignment="1">
      <alignment horizontal="right" vertical="center"/>
    </xf>
    <xf numFmtId="0" fontId="1" fillId="0" borderId="37" xfId="26" applyFont="1" applyBorder="1" applyAlignment="1">
      <alignment horizontal="center" vertical="center"/>
    </xf>
    <xf numFmtId="0" fontId="1" fillId="0" borderId="38" xfId="26" applyFont="1" applyBorder="1" applyAlignment="1">
      <alignment horizontal="left" vertical="center"/>
    </xf>
    <xf numFmtId="0" fontId="1" fillId="0" borderId="38" xfId="26" applyFont="1" applyBorder="1" applyAlignment="1">
      <alignment horizontal="right" vertical="center"/>
    </xf>
    <xf numFmtId="0" fontId="1" fillId="0" borderId="39" xfId="26" applyFont="1" applyBorder="1" applyAlignment="1">
      <alignment horizontal="right" vertical="center"/>
    </xf>
    <xf numFmtId="3" fontId="1" fillId="0" borderId="0" xfId="26" applyNumberFormat="1" applyFont="1" applyBorder="1" applyAlignment="1">
      <alignment horizontal="right" vertical="center"/>
    </xf>
    <xf numFmtId="0" fontId="1" fillId="0" borderId="37" xfId="26" applyFont="1" applyBorder="1" applyAlignment="1">
      <alignment horizontal="left" vertical="center"/>
    </xf>
    <xf numFmtId="0" fontId="1" fillId="0" borderId="0" xfId="26" applyFont="1" applyBorder="1" applyAlignment="1">
      <alignment horizontal="right" vertical="center"/>
    </xf>
    <xf numFmtId="0" fontId="1" fillId="0" borderId="0" xfId="26" applyFont="1" applyBorder="1" applyAlignment="1">
      <alignment horizontal="left" vertical="center"/>
    </xf>
    <xf numFmtId="0" fontId="1" fillId="0" borderId="40" xfId="26" applyFont="1" applyBorder="1" applyAlignment="1">
      <alignment horizontal="right" vertical="center"/>
    </xf>
    <xf numFmtId="3" fontId="1" fillId="0" borderId="40" xfId="26" applyNumberFormat="1" applyFont="1" applyBorder="1" applyAlignment="1">
      <alignment horizontal="right" vertical="center"/>
    </xf>
    <xf numFmtId="3" fontId="1" fillId="0" borderId="42" xfId="26" applyNumberFormat="1" applyFont="1" applyBorder="1" applyAlignment="1">
      <alignment horizontal="right" vertical="center"/>
    </xf>
    <xf numFmtId="0" fontId="1" fillId="0" borderId="43" xfId="26" applyFont="1" applyBorder="1" applyAlignment="1">
      <alignment horizontal="left" vertical="center"/>
    </xf>
    <xf numFmtId="0" fontId="1" fillId="0" borderId="38" xfId="26" applyFont="1" applyBorder="1" applyAlignment="1">
      <alignment horizontal="center" vertical="center"/>
    </xf>
    <xf numFmtId="0" fontId="1" fillId="0" borderId="44" xfId="26" applyFont="1" applyBorder="1" applyAlignment="1">
      <alignment horizontal="center" vertical="center"/>
    </xf>
    <xf numFmtId="0" fontId="1" fillId="0" borderId="45" xfId="26" applyFont="1" applyBorder="1" applyAlignment="1">
      <alignment horizontal="left" vertical="center"/>
    </xf>
    <xf numFmtId="0" fontId="1" fillId="0" borderId="0" xfId="26" applyFont="1"/>
    <xf numFmtId="0" fontId="1" fillId="0" borderId="0" xfId="26" applyFont="1" applyAlignment="1">
      <alignment horizontal="left" vertical="center"/>
    </xf>
    <xf numFmtId="0" fontId="1" fillId="0" borderId="24" xfId="26" applyFont="1" applyBorder="1" applyAlignment="1">
      <alignment horizontal="left" vertical="center"/>
    </xf>
    <xf numFmtId="0" fontId="3" fillId="0" borderId="46" xfId="26" applyFont="1" applyBorder="1" applyAlignment="1">
      <alignment horizontal="center" vertical="center"/>
    </xf>
    <xf numFmtId="0" fontId="3" fillId="0" borderId="47" xfId="26" applyFont="1" applyBorder="1" applyAlignment="1">
      <alignment horizontal="center" vertical="center"/>
    </xf>
    <xf numFmtId="0" fontId="1" fillId="0" borderId="48" xfId="26" applyFont="1" applyBorder="1" applyAlignment="1">
      <alignment horizontal="left" vertical="center"/>
    </xf>
    <xf numFmtId="167" fontId="1" fillId="0" borderId="51" xfId="26" applyNumberFormat="1" applyFont="1" applyBorder="1" applyAlignment="1">
      <alignment horizontal="right" vertical="center"/>
    </xf>
    <xf numFmtId="0" fontId="1" fillId="0" borderId="36" xfId="26" applyFont="1" applyBorder="1" applyAlignment="1">
      <alignment horizontal="right" vertical="center"/>
    </xf>
    <xf numFmtId="0" fontId="1" fillId="0" borderId="52" xfId="26" applyNumberFormat="1" applyFont="1" applyBorder="1" applyAlignment="1">
      <alignment horizontal="left" vertical="center"/>
    </xf>
    <xf numFmtId="10" fontId="1" fillId="0" borderId="7" xfId="26" applyNumberFormat="1" applyFont="1" applyBorder="1" applyAlignment="1">
      <alignment horizontal="right" vertical="center"/>
    </xf>
    <xf numFmtId="10" fontId="1" fillId="0" borderId="53" xfId="26" applyNumberFormat="1" applyFont="1" applyBorder="1" applyAlignment="1">
      <alignment horizontal="right" vertical="center"/>
    </xf>
    <xf numFmtId="0" fontId="1" fillId="0" borderId="15" xfId="26" applyFont="1" applyBorder="1" applyAlignment="1">
      <alignment horizontal="right" vertical="center"/>
    </xf>
    <xf numFmtId="0" fontId="1" fillId="0" borderId="18" xfId="26" applyFont="1" applyBorder="1" applyAlignment="1">
      <alignment horizontal="right" vertical="center"/>
    </xf>
    <xf numFmtId="0" fontId="1" fillId="0" borderId="19" xfId="26" applyFont="1" applyBorder="1" applyAlignment="1">
      <alignment horizontal="right" vertical="center"/>
    </xf>
    <xf numFmtId="0" fontId="1" fillId="0" borderId="54" xfId="0" applyNumberFormat="1" applyFont="1" applyBorder="1" applyAlignment="1" applyProtection="1">
      <alignment horizontal="center"/>
    </xf>
    <xf numFmtId="0" fontId="1" fillId="0" borderId="55" xfId="0" applyNumberFormat="1" applyFont="1" applyBorder="1" applyAlignment="1" applyProtection="1">
      <alignment horizontal="center"/>
    </xf>
    <xf numFmtId="0" fontId="1" fillId="0" borderId="56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41" xfId="26" applyNumberFormat="1" applyFont="1" applyBorder="1" applyAlignment="1">
      <alignment horizontal="right" vertical="center"/>
    </xf>
    <xf numFmtId="3" fontId="1" fillId="0" borderId="64" xfId="26" applyNumberFormat="1" applyFont="1" applyBorder="1" applyAlignment="1">
      <alignment horizontal="right" vertical="center"/>
    </xf>
    <xf numFmtId="3" fontId="1" fillId="0" borderId="17" xfId="26" applyNumberFormat="1" applyFont="1" applyBorder="1" applyAlignment="1">
      <alignment horizontal="right" vertical="center"/>
    </xf>
    <xf numFmtId="3" fontId="1" fillId="0" borderId="20" xfId="26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0" fillId="0" borderId="0" xfId="25" applyFont="1"/>
    <xf numFmtId="0" fontId="11" fillId="0" borderId="0" xfId="25" applyFont="1"/>
    <xf numFmtId="49" fontId="11" fillId="0" borderId="0" xfId="25" applyNumberFormat="1" applyFont="1"/>
    <xf numFmtId="0" fontId="1" fillId="0" borderId="67" xfId="0" applyNumberFormat="1" applyFont="1" applyBorder="1" applyAlignment="1" applyProtection="1">
      <alignment horizontal="center"/>
    </xf>
    <xf numFmtId="0" fontId="1" fillId="0" borderId="68" xfId="0" applyNumberFormat="1" applyFont="1" applyBorder="1" applyAlignment="1" applyProtection="1">
      <alignment horizontal="center"/>
    </xf>
    <xf numFmtId="0" fontId="1" fillId="0" borderId="65" xfId="0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Continuous"/>
    </xf>
    <xf numFmtId="0" fontId="1" fillId="0" borderId="69" xfId="0" applyFont="1" applyBorder="1" applyAlignment="1" applyProtection="1">
      <alignment horizontal="centerContinuous"/>
    </xf>
    <xf numFmtId="0" fontId="1" fillId="0" borderId="62" xfId="0" applyFont="1" applyBorder="1" applyAlignment="1" applyProtection="1">
      <alignment horizontal="centerContinuous"/>
    </xf>
    <xf numFmtId="0" fontId="1" fillId="0" borderId="66" xfId="0" applyFont="1" applyBorder="1" applyAlignment="1" applyProtection="1">
      <alignment horizontal="center"/>
    </xf>
    <xf numFmtId="0" fontId="1" fillId="0" borderId="66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28" xfId="26" applyNumberFormat="1" applyFont="1" applyBorder="1" applyAlignment="1">
      <alignment horizontal="right" vertical="center"/>
    </xf>
    <xf numFmtId="4" fontId="1" fillId="0" borderId="59" xfId="26" applyNumberFormat="1" applyFont="1" applyBorder="1" applyAlignment="1">
      <alignment horizontal="right" vertical="center"/>
    </xf>
    <xf numFmtId="4" fontId="1" fillId="0" borderId="2" xfId="26" applyNumberFormat="1" applyFont="1" applyBorder="1" applyAlignment="1">
      <alignment horizontal="right" vertical="center"/>
    </xf>
    <xf numFmtId="4" fontId="1" fillId="0" borderId="49" xfId="26" applyNumberFormat="1" applyFont="1" applyBorder="1" applyAlignment="1">
      <alignment horizontal="right" vertical="center"/>
    </xf>
    <xf numFmtId="4" fontId="1" fillId="0" borderId="60" xfId="26" applyNumberFormat="1" applyFont="1" applyBorder="1" applyAlignment="1">
      <alignment horizontal="right" vertical="center"/>
    </xf>
    <xf numFmtId="4" fontId="1" fillId="0" borderId="33" xfId="26" applyNumberFormat="1" applyFont="1" applyBorder="1" applyAlignment="1">
      <alignment horizontal="right" vertical="center"/>
    </xf>
    <xf numFmtId="4" fontId="1" fillId="0" borderId="36" xfId="26" applyNumberFormat="1" applyFont="1" applyBorder="1" applyAlignment="1">
      <alignment horizontal="right" vertical="center"/>
    </xf>
    <xf numFmtId="4" fontId="1" fillId="0" borderId="50" xfId="26" applyNumberFormat="1" applyFont="1" applyBorder="1" applyAlignment="1">
      <alignment horizontal="right" vertical="center"/>
    </xf>
    <xf numFmtId="4" fontId="1" fillId="0" borderId="35" xfId="26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10" fillId="0" borderId="0" xfId="25" applyNumberFormat="1" applyFont="1"/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0" fontId="2" fillId="0" borderId="0" xfId="25" applyFont="1" applyAlignment="1">
      <alignment horizontal="center" vertical="center"/>
    </xf>
    <xf numFmtId="0" fontId="17" fillId="0" borderId="3" xfId="26" applyFont="1" applyBorder="1" applyAlignment="1">
      <alignment horizontal="left" vertical="center"/>
    </xf>
    <xf numFmtId="0" fontId="17" fillId="0" borderId="4" xfId="26" applyFont="1" applyBorder="1" applyAlignment="1">
      <alignment horizontal="left" vertical="center"/>
    </xf>
    <xf numFmtId="0" fontId="17" fillId="0" borderId="4" xfId="26" applyFont="1" applyBorder="1" applyAlignment="1">
      <alignment horizontal="right" vertical="center"/>
    </xf>
    <xf numFmtId="0" fontId="17" fillId="0" borderId="5" xfId="26" applyFont="1" applyBorder="1" applyAlignment="1">
      <alignment horizontal="left" vertical="center"/>
    </xf>
    <xf numFmtId="0" fontId="17" fillId="0" borderId="6" xfId="26" applyFont="1" applyBorder="1" applyAlignment="1">
      <alignment horizontal="left" vertical="center"/>
    </xf>
    <xf numFmtId="0" fontId="17" fillId="0" borderId="7" xfId="26" applyFont="1" applyBorder="1" applyAlignment="1">
      <alignment horizontal="left" vertical="center"/>
    </xf>
    <xf numFmtId="0" fontId="17" fillId="0" borderId="7" xfId="26" applyFont="1" applyBorder="1" applyAlignment="1">
      <alignment horizontal="right" vertical="center"/>
    </xf>
    <xf numFmtId="0" fontId="17" fillId="0" borderId="8" xfId="26" applyFont="1" applyBorder="1" applyAlignment="1">
      <alignment horizontal="left" vertical="center"/>
    </xf>
    <xf numFmtId="0" fontId="17" fillId="0" borderId="9" xfId="26" applyFont="1" applyBorder="1" applyAlignment="1">
      <alignment horizontal="left" vertical="center"/>
    </xf>
    <xf numFmtId="0" fontId="17" fillId="0" borderId="10" xfId="26" applyFont="1" applyBorder="1" applyAlignment="1">
      <alignment horizontal="left" vertical="center"/>
    </xf>
    <xf numFmtId="0" fontId="17" fillId="0" borderId="10" xfId="26" applyFont="1" applyBorder="1" applyAlignment="1">
      <alignment horizontal="right" vertical="center"/>
    </xf>
    <xf numFmtId="0" fontId="17" fillId="0" borderId="11" xfId="26" applyFont="1" applyBorder="1" applyAlignment="1">
      <alignment horizontal="left" vertical="center"/>
    </xf>
    <xf numFmtId="0" fontId="17" fillId="0" borderId="12" xfId="26" applyFont="1" applyBorder="1" applyAlignment="1">
      <alignment horizontal="left" vertical="center"/>
    </xf>
    <xf numFmtId="0" fontId="17" fillId="0" borderId="13" xfId="26" applyFont="1" applyBorder="1" applyAlignment="1">
      <alignment horizontal="left" vertical="center"/>
    </xf>
    <xf numFmtId="0" fontId="17" fillId="0" borderId="13" xfId="26" applyFont="1" applyBorder="1" applyAlignment="1">
      <alignment horizontal="right" vertical="center"/>
    </xf>
    <xf numFmtId="0" fontId="17" fillId="0" borderId="15" xfId="26" applyFont="1" applyBorder="1" applyAlignment="1">
      <alignment horizontal="left" vertical="center"/>
    </xf>
    <xf numFmtId="0" fontId="17" fillId="0" borderId="16" xfId="26" applyFont="1" applyBorder="1" applyAlignment="1">
      <alignment horizontal="right" vertical="center"/>
    </xf>
    <xf numFmtId="0" fontId="17" fillId="0" borderId="16" xfId="26" applyFont="1" applyBorder="1" applyAlignment="1">
      <alignment horizontal="left" vertical="center"/>
    </xf>
    <xf numFmtId="0" fontId="17" fillId="0" borderId="17" xfId="26" applyFont="1" applyBorder="1" applyAlignment="1">
      <alignment horizontal="left" vertical="center"/>
    </xf>
    <xf numFmtId="0" fontId="17" fillId="0" borderId="18" xfId="26" applyFont="1" applyBorder="1" applyAlignment="1">
      <alignment horizontal="left" vertical="center"/>
    </xf>
    <xf numFmtId="0" fontId="17" fillId="0" borderId="19" xfId="26" applyFont="1" applyBorder="1" applyAlignment="1">
      <alignment horizontal="left" vertical="center"/>
    </xf>
    <xf numFmtId="0" fontId="17" fillId="0" borderId="20" xfId="26" applyFont="1" applyBorder="1" applyAlignment="1">
      <alignment horizontal="left" vertical="center"/>
    </xf>
    <xf numFmtId="0" fontId="17" fillId="0" borderId="3" xfId="26" applyFont="1" applyBorder="1" applyAlignment="1">
      <alignment horizontal="right" vertical="center"/>
    </xf>
    <xf numFmtId="3" fontId="17" fillId="0" borderId="63" xfId="26" applyNumberFormat="1" applyFont="1" applyBorder="1" applyAlignment="1">
      <alignment horizontal="right" vertical="center"/>
    </xf>
    <xf numFmtId="3" fontId="17" fillId="0" borderId="5" xfId="26" applyNumberFormat="1" applyFont="1" applyBorder="1" applyAlignment="1">
      <alignment horizontal="right" vertical="center"/>
    </xf>
    <xf numFmtId="0" fontId="17" fillId="0" borderId="29" xfId="26" applyFont="1" applyBorder="1" applyAlignment="1">
      <alignment horizontal="left" vertical="center"/>
    </xf>
    <xf numFmtId="0" fontId="17" fillId="0" borderId="41" xfId="26" applyFont="1" applyBorder="1" applyAlignment="1">
      <alignment horizontal="right" vertical="center"/>
    </xf>
    <xf numFmtId="4" fontId="17" fillId="0" borderId="59" xfId="26" applyNumberFormat="1" applyFont="1" applyBorder="1" applyAlignment="1">
      <alignment horizontal="right" vertical="center"/>
    </xf>
    <xf numFmtId="0" fontId="17" fillId="0" borderId="36" xfId="26" applyFont="1" applyBorder="1" applyAlignment="1">
      <alignment horizontal="left" vertical="center"/>
    </xf>
    <xf numFmtId="0" fontId="17" fillId="0" borderId="34" xfId="26" applyFont="1" applyBorder="1" applyAlignment="1">
      <alignment horizontal="right" vertical="center"/>
    </xf>
    <xf numFmtId="4" fontId="17" fillId="0" borderId="50" xfId="26" applyNumberFormat="1" applyFont="1" applyBorder="1" applyAlignment="1">
      <alignment horizontal="right" vertical="center"/>
    </xf>
    <xf numFmtId="0" fontId="17" fillId="0" borderId="0" xfId="0" applyFont="1" applyProtection="1"/>
    <xf numFmtId="49" fontId="17" fillId="0" borderId="0" xfId="0" applyNumberFormat="1" applyFont="1" applyAlignment="1" applyProtection="1">
      <alignment horizontal="center"/>
    </xf>
    <xf numFmtId="49" fontId="17" fillId="0" borderId="0" xfId="0" applyNumberFormat="1" applyFont="1" applyAlignment="1" applyProtection="1"/>
    <xf numFmtId="165" fontId="17" fillId="0" borderId="0" xfId="0" applyNumberFormat="1" applyFont="1" applyProtection="1"/>
    <xf numFmtId="0" fontId="17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1" fillId="0" borderId="65" xfId="0" applyFont="1" applyBorder="1" applyAlignment="1" applyProtection="1">
      <alignment horizontal="center" wrapText="1"/>
    </xf>
    <xf numFmtId="0" fontId="1" fillId="0" borderId="66" xfId="0" applyFont="1" applyBorder="1" applyAlignment="1" applyProtection="1">
      <alignment horizontal="center" wrapText="1"/>
    </xf>
    <xf numFmtId="49" fontId="3" fillId="0" borderId="0" xfId="0" applyNumberFormat="1" applyFont="1" applyAlignment="1" applyProtection="1">
      <alignment horizontal="right" vertical="top" wrapText="1"/>
    </xf>
    <xf numFmtId="49" fontId="2" fillId="0" borderId="0" xfId="0" applyNumberFormat="1" applyFont="1" applyAlignment="1" applyProtection="1">
      <alignment horizontal="left" vertical="top" wrapText="1"/>
    </xf>
    <xf numFmtId="14" fontId="17" fillId="0" borderId="14" xfId="26" applyNumberFormat="1" applyFont="1" applyBorder="1" applyAlignment="1">
      <alignment horizontal="left" vertical="center"/>
    </xf>
    <xf numFmtId="0" fontId="1" fillId="0" borderId="0" xfId="0" applyFont="1"/>
    <xf numFmtId="0" fontId="1" fillId="0" borderId="71" xfId="26" applyFont="1" applyBorder="1" applyAlignment="1">
      <alignment horizontal="left" vertical="center"/>
    </xf>
    <xf numFmtId="0" fontId="0" fillId="0" borderId="52" xfId="0" applyBorder="1" applyAlignment="1">
      <alignment vertical="center"/>
    </xf>
  </cellXfs>
  <cellStyles count="50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2" builtinId="30" hidden="1"/>
    <cellStyle name="20 % - zvýraznenie2" xfId="35" builtinId="34" hidden="1"/>
    <cellStyle name="20 % - zvýraznenie3" xfId="38" builtinId="38" hidden="1"/>
    <cellStyle name="20 % - zvýraznenie4" xfId="41" builtinId="42" hidden="1"/>
    <cellStyle name="20 % - zvýraznenie5" xfId="44" builtinId="46" hidden="1"/>
    <cellStyle name="20 % - zvýraznenie6" xfId="47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3" builtinId="31" hidden="1"/>
    <cellStyle name="40 % - zvýraznenie2" xfId="36" builtinId="35" hidden="1"/>
    <cellStyle name="40 % - zvýraznenie3" xfId="39" builtinId="39" hidden="1"/>
    <cellStyle name="40 % - zvýraznenie4" xfId="42" builtinId="43" hidden="1"/>
    <cellStyle name="40 % - zvýraznenie5" xfId="45" builtinId="47" hidden="1"/>
    <cellStyle name="40 % - zvýraznenie6" xfId="48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4" builtinId="32" hidden="1"/>
    <cellStyle name="60 % - zvýraznenie2" xfId="37" builtinId="36" hidden="1"/>
    <cellStyle name="60 % - zvýraznenie3" xfId="40" builtinId="40" hidden="1"/>
    <cellStyle name="60 % - zvýraznenie4" xfId="43" builtinId="44" hidden="1"/>
    <cellStyle name="60 % - zvýraznenie5" xfId="46" builtinId="48" hidden="1"/>
    <cellStyle name="60 % - zvýraznenie6" xfId="49" builtinId="52" hidden="1"/>
    <cellStyle name="Celkem" xfId="31" hidden="1"/>
    <cellStyle name="data" xfId="24"/>
    <cellStyle name="Název" xfId="29" hidden="1"/>
    <cellStyle name="normálne" xfId="0" builtinId="0"/>
    <cellStyle name="normálne_KLs" xfId="25"/>
    <cellStyle name="normálne_KLv" xfId="26"/>
    <cellStyle name="TEXT" xfId="27"/>
    <cellStyle name="Text upozornění" xfId="30" hidden="1"/>
    <cellStyle name="TEXT1" xf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topLeftCell="A4" workbookViewId="0">
      <selection activeCell="P23" sqref="P23"/>
    </sheetView>
  </sheetViews>
  <sheetFormatPr defaultColWidth="9.140625" defaultRowHeight="12.75"/>
  <cols>
    <col min="1" max="1" width="0.7109375" style="52" customWidth="1"/>
    <col min="2" max="2" width="3.7109375" style="52" customWidth="1"/>
    <col min="3" max="3" width="7.7109375" style="52" customWidth="1"/>
    <col min="4" max="6" width="14" style="52" customWidth="1"/>
    <col min="7" max="7" width="3.85546875" style="52" customWidth="1"/>
    <col min="8" max="8" width="17.7109375" style="52" customWidth="1"/>
    <col min="9" max="9" width="8.7109375" style="52" customWidth="1"/>
    <col min="10" max="10" width="14" style="52" customWidth="1"/>
    <col min="11" max="11" width="2.28515625" style="52" customWidth="1"/>
    <col min="12" max="12" width="6.85546875" style="52" customWidth="1"/>
    <col min="13" max="23" width="9.140625" style="52"/>
    <col min="24" max="25" width="5.7109375" style="52" customWidth="1"/>
    <col min="26" max="26" width="6.5703125" style="52" customWidth="1"/>
    <col min="27" max="27" width="21.42578125" style="52" customWidth="1"/>
    <col min="28" max="28" width="4.28515625" style="52" customWidth="1"/>
    <col min="29" max="29" width="8.28515625" style="52" customWidth="1"/>
    <col min="30" max="30" width="8.7109375" style="52" customWidth="1"/>
    <col min="31" max="16384" width="9.140625" style="52"/>
  </cols>
  <sheetData>
    <row r="1" spans="2:30" ht="28.5" customHeight="1" thickBot="1">
      <c r="B1" s="53"/>
      <c r="C1" s="53"/>
      <c r="D1" s="53"/>
      <c r="F1" s="114" t="str">
        <f>CONCATENATE(AA2," ",AB2," ",AC2," ",AD2)</f>
        <v xml:space="preserve">Krycí list rozpočtu v EUR  </v>
      </c>
      <c r="G1" s="53"/>
      <c r="H1" s="53"/>
      <c r="I1" s="53"/>
      <c r="J1" s="53"/>
      <c r="Z1" s="85" t="s">
        <v>5</v>
      </c>
      <c r="AA1" s="85" t="s">
        <v>6</v>
      </c>
      <c r="AB1" s="85" t="s">
        <v>7</v>
      </c>
      <c r="AC1" s="85" t="s">
        <v>8</v>
      </c>
      <c r="AD1" s="85" t="s">
        <v>9</v>
      </c>
    </row>
    <row r="2" spans="2:30" ht="18" customHeight="1" thickTop="1">
      <c r="B2" s="115"/>
      <c r="C2" s="116" t="s">
        <v>94</v>
      </c>
      <c r="D2" s="116"/>
      <c r="E2" s="116"/>
      <c r="F2" s="116"/>
      <c r="G2" s="117"/>
      <c r="H2" s="116"/>
      <c r="I2" s="116"/>
      <c r="J2" s="118"/>
      <c r="Z2" s="85" t="s">
        <v>10</v>
      </c>
      <c r="AA2" s="86" t="s">
        <v>11</v>
      </c>
      <c r="AB2" s="86" t="s">
        <v>12</v>
      </c>
      <c r="AC2" s="86"/>
      <c r="AD2" s="87"/>
    </row>
    <row r="3" spans="2:30" ht="18" customHeight="1">
      <c r="B3" s="119"/>
      <c r="C3" s="120" t="s">
        <v>95</v>
      </c>
      <c r="D3" s="120"/>
      <c r="E3" s="120"/>
      <c r="F3" s="120"/>
      <c r="G3" s="121"/>
      <c r="H3" s="120"/>
      <c r="I3" s="120"/>
      <c r="J3" s="122"/>
      <c r="Z3" s="85" t="s">
        <v>13</v>
      </c>
      <c r="AA3" s="86" t="s">
        <v>14</v>
      </c>
      <c r="AB3" s="86" t="s">
        <v>12</v>
      </c>
      <c r="AC3" s="86" t="s">
        <v>15</v>
      </c>
      <c r="AD3" s="87" t="s">
        <v>16</v>
      </c>
    </row>
    <row r="4" spans="2:30" ht="18" customHeight="1">
      <c r="B4" s="123"/>
      <c r="C4" s="124"/>
      <c r="D4" s="124"/>
      <c r="E4" s="124"/>
      <c r="F4" s="124"/>
      <c r="G4" s="125"/>
      <c r="H4" s="124"/>
      <c r="I4" s="124"/>
      <c r="J4" s="126"/>
      <c r="Z4" s="85" t="s">
        <v>17</v>
      </c>
      <c r="AA4" s="86" t="s">
        <v>18</v>
      </c>
      <c r="AB4" s="86" t="s">
        <v>12</v>
      </c>
      <c r="AC4" s="86"/>
      <c r="AD4" s="87"/>
    </row>
    <row r="5" spans="2:30" ht="18" customHeight="1" thickBot="1">
      <c r="B5" s="127"/>
      <c r="C5" s="128" t="s">
        <v>19</v>
      </c>
      <c r="D5" s="128"/>
      <c r="E5" s="128" t="s">
        <v>20</v>
      </c>
      <c r="F5" s="129"/>
      <c r="G5" s="129"/>
      <c r="H5" s="128"/>
      <c r="I5" s="129" t="s">
        <v>242</v>
      </c>
      <c r="J5" s="157"/>
      <c r="Z5" s="85" t="s">
        <v>21</v>
      </c>
      <c r="AA5" s="86" t="s">
        <v>14</v>
      </c>
      <c r="AB5" s="86" t="s">
        <v>12</v>
      </c>
      <c r="AC5" s="86" t="s">
        <v>15</v>
      </c>
      <c r="AD5" s="87" t="s">
        <v>16</v>
      </c>
    </row>
    <row r="6" spans="2:30" ht="18" customHeight="1" thickTop="1">
      <c r="B6" s="115"/>
      <c r="C6" s="116" t="s">
        <v>2</v>
      </c>
      <c r="D6" s="116" t="s">
        <v>97</v>
      </c>
      <c r="E6" s="116"/>
      <c r="F6" s="116"/>
      <c r="G6" s="116"/>
      <c r="H6" s="116"/>
      <c r="I6" s="116"/>
      <c r="J6" s="118"/>
    </row>
    <row r="7" spans="2:30" ht="18" customHeight="1">
      <c r="B7" s="130"/>
      <c r="C7" s="131"/>
      <c r="D7" s="132"/>
      <c r="E7" s="132"/>
      <c r="F7" s="132"/>
      <c r="G7" s="132"/>
      <c r="H7" s="132"/>
      <c r="I7" s="132"/>
      <c r="J7" s="133"/>
    </row>
    <row r="8" spans="2:30" ht="18" customHeight="1">
      <c r="B8" s="119"/>
      <c r="C8" s="120" t="s">
        <v>1</v>
      </c>
      <c r="D8" s="120"/>
      <c r="E8" s="120"/>
      <c r="F8" s="120"/>
      <c r="G8" s="120"/>
      <c r="H8" s="120"/>
      <c r="I8" s="120"/>
      <c r="J8" s="122"/>
    </row>
    <row r="9" spans="2:30" ht="18" customHeight="1">
      <c r="B9" s="123"/>
      <c r="C9" s="125"/>
      <c r="D9" s="124"/>
      <c r="E9" s="124"/>
      <c r="F9" s="124"/>
      <c r="G9" s="132"/>
      <c r="H9" s="124"/>
      <c r="I9" s="124"/>
      <c r="J9" s="126"/>
    </row>
    <row r="10" spans="2:30" ht="18" customHeight="1">
      <c r="B10" s="119"/>
      <c r="C10" s="120" t="s">
        <v>22</v>
      </c>
      <c r="D10" s="120" t="s">
        <v>98</v>
      </c>
      <c r="E10" s="120"/>
      <c r="F10" s="120"/>
      <c r="G10" s="120"/>
      <c r="H10" s="120"/>
      <c r="I10" s="120"/>
      <c r="J10" s="122"/>
    </row>
    <row r="11" spans="2:30" ht="18" customHeight="1" thickBot="1">
      <c r="B11" s="134"/>
      <c r="C11" s="135"/>
      <c r="D11" s="135"/>
      <c r="E11" s="135"/>
      <c r="F11" s="135"/>
      <c r="G11" s="135"/>
      <c r="H11" s="135"/>
      <c r="I11" s="135"/>
      <c r="J11" s="136"/>
    </row>
    <row r="12" spans="2:30" ht="18" customHeight="1" thickTop="1">
      <c r="B12" s="137"/>
      <c r="C12" s="116"/>
      <c r="D12" s="116"/>
      <c r="E12" s="116"/>
      <c r="F12" s="138">
        <f>IF(B12&lt;&gt;0,ROUND($J$31/B12,0),0)</f>
        <v>0</v>
      </c>
      <c r="G12" s="117"/>
      <c r="H12" s="116"/>
      <c r="I12" s="116"/>
      <c r="J12" s="139">
        <f>IF(G12&lt;&gt;0,ROUND($J$31/G12,0),0)</f>
        <v>0</v>
      </c>
    </row>
    <row r="13" spans="2:30" ht="18" customHeight="1">
      <c r="B13" s="63"/>
      <c r="C13" s="13"/>
      <c r="D13" s="13"/>
      <c r="E13" s="13"/>
      <c r="F13" s="72">
        <f>IF(B13&lt;&gt;0,ROUND($J$31/B13,0),0)</f>
        <v>0</v>
      </c>
      <c r="G13" s="12"/>
      <c r="H13" s="13"/>
      <c r="I13" s="13"/>
      <c r="J13" s="74">
        <f>IF(G13&lt;&gt;0,ROUND($J$31/G13,0),0)</f>
        <v>0</v>
      </c>
    </row>
    <row r="14" spans="2:30" ht="18" customHeight="1" thickBot="1">
      <c r="B14" s="64"/>
      <c r="C14" s="15"/>
      <c r="D14" s="15"/>
      <c r="E14" s="15"/>
      <c r="F14" s="73">
        <f>IF(B14&lt;&gt;0,ROUND($J$31/B14,0),0)</f>
        <v>0</v>
      </c>
      <c r="G14" s="65"/>
      <c r="H14" s="15"/>
      <c r="I14" s="15"/>
      <c r="J14" s="75">
        <f>IF(G14&lt;&gt;0,ROUND($J$31/G14,0),0)</f>
        <v>0</v>
      </c>
    </row>
    <row r="15" spans="2:30" ht="18" customHeight="1" thickTop="1">
      <c r="B15" s="55" t="s">
        <v>23</v>
      </c>
      <c r="C15" s="18" t="s">
        <v>24</v>
      </c>
      <c r="D15" s="19" t="s">
        <v>25</v>
      </c>
      <c r="E15" s="19" t="s">
        <v>26</v>
      </c>
      <c r="F15" s="20" t="s">
        <v>27</v>
      </c>
      <c r="G15" s="55" t="s">
        <v>28</v>
      </c>
      <c r="H15" s="21" t="s">
        <v>29</v>
      </c>
      <c r="I15" s="22"/>
      <c r="J15" s="23"/>
    </row>
    <row r="16" spans="2:30" ht="18" customHeight="1">
      <c r="B16" s="24">
        <v>1</v>
      </c>
      <c r="C16" s="25" t="s">
        <v>30</v>
      </c>
      <c r="D16" s="99">
        <f>Prehlad!H115</f>
        <v>0</v>
      </c>
      <c r="E16" s="99">
        <f>Prehlad!I115</f>
        <v>0</v>
      </c>
      <c r="F16" s="100">
        <f>D16+E16</f>
        <v>0</v>
      </c>
      <c r="G16" s="24">
        <v>6</v>
      </c>
      <c r="H16" s="26" t="s">
        <v>99</v>
      </c>
      <c r="I16" s="60"/>
      <c r="J16" s="100">
        <v>0</v>
      </c>
    </row>
    <row r="17" spans="2:10" ht="18" customHeight="1">
      <c r="B17" s="27">
        <v>2</v>
      </c>
      <c r="C17" s="28" t="s">
        <v>31</v>
      </c>
      <c r="D17" s="101"/>
      <c r="E17" s="101"/>
      <c r="F17" s="100">
        <f>D17+E17</f>
        <v>0</v>
      </c>
      <c r="G17" s="27">
        <v>7</v>
      </c>
      <c r="H17" s="29" t="s">
        <v>100</v>
      </c>
      <c r="I17" s="9"/>
      <c r="J17" s="102">
        <v>0</v>
      </c>
    </row>
    <row r="18" spans="2:10" ht="18" customHeight="1">
      <c r="B18" s="27">
        <v>3</v>
      </c>
      <c r="C18" s="28" t="s">
        <v>32</v>
      </c>
      <c r="D18" s="101"/>
      <c r="E18" s="101"/>
      <c r="F18" s="100">
        <f>D18+E18</f>
        <v>0</v>
      </c>
      <c r="G18" s="27">
        <v>8</v>
      </c>
      <c r="H18" s="29" t="s">
        <v>101</v>
      </c>
      <c r="I18" s="9"/>
      <c r="J18" s="102">
        <v>0</v>
      </c>
    </row>
    <row r="19" spans="2:10" ht="18" customHeight="1" thickBot="1">
      <c r="B19" s="27">
        <v>4</v>
      </c>
      <c r="C19" s="28" t="s">
        <v>33</v>
      </c>
      <c r="D19" s="101"/>
      <c r="E19" s="101"/>
      <c r="F19" s="103">
        <f>SUM(Prehlad!E123)</f>
        <v>0</v>
      </c>
      <c r="G19" s="27">
        <v>9</v>
      </c>
      <c r="H19" s="29" t="s">
        <v>3</v>
      </c>
      <c r="I19" s="9"/>
      <c r="J19" s="102">
        <v>0</v>
      </c>
    </row>
    <row r="20" spans="2:10" ht="18" customHeight="1" thickBot="1">
      <c r="B20" s="30">
        <v>5</v>
      </c>
      <c r="C20" s="31" t="s">
        <v>34</v>
      </c>
      <c r="D20" s="104">
        <f>SUM(D16:D19)</f>
        <v>0</v>
      </c>
      <c r="E20" s="105">
        <f>SUM(E16:E19)</f>
        <v>0</v>
      </c>
      <c r="F20" s="106">
        <f>SUM(F16:F19)</f>
        <v>0</v>
      </c>
      <c r="G20" s="32">
        <v>10</v>
      </c>
      <c r="I20" s="59" t="s">
        <v>35</v>
      </c>
      <c r="J20" s="106">
        <f>SUM(J16:J19)</f>
        <v>0</v>
      </c>
    </row>
    <row r="21" spans="2:10" ht="18" customHeight="1" thickTop="1">
      <c r="B21" s="55" t="s">
        <v>36</v>
      </c>
      <c r="C21" s="54"/>
      <c r="D21" s="22" t="s">
        <v>37</v>
      </c>
      <c r="E21" s="22"/>
      <c r="F21" s="23"/>
      <c r="G21" s="55" t="s">
        <v>38</v>
      </c>
      <c r="H21" s="21" t="s">
        <v>39</v>
      </c>
      <c r="I21" s="22"/>
      <c r="J21" s="23"/>
    </row>
    <row r="22" spans="2:10" ht="18" customHeight="1">
      <c r="B22" s="24">
        <v>11</v>
      </c>
      <c r="C22" s="159" t="s">
        <v>102</v>
      </c>
      <c r="D22" s="160"/>
      <c r="E22" s="62">
        <v>0</v>
      </c>
      <c r="F22" s="100">
        <v>0</v>
      </c>
      <c r="G22" s="27">
        <v>16</v>
      </c>
      <c r="H22" s="29" t="s">
        <v>40</v>
      </c>
      <c r="I22" s="33"/>
      <c r="J22" s="102">
        <v>0</v>
      </c>
    </row>
    <row r="23" spans="2:10" ht="18" customHeight="1">
      <c r="B23" s="27">
        <v>12</v>
      </c>
      <c r="C23" s="29" t="s">
        <v>103</v>
      </c>
      <c r="D23" s="61"/>
      <c r="E23" s="34">
        <v>0</v>
      </c>
      <c r="F23" s="102">
        <v>0</v>
      </c>
      <c r="G23" s="27">
        <v>17</v>
      </c>
      <c r="H23" s="29" t="s">
        <v>105</v>
      </c>
      <c r="I23" s="33"/>
      <c r="J23" s="102">
        <v>0</v>
      </c>
    </row>
    <row r="24" spans="2:10" ht="18" customHeight="1">
      <c r="B24" s="27">
        <v>13</v>
      </c>
      <c r="C24" s="29" t="s">
        <v>104</v>
      </c>
      <c r="D24" s="61"/>
      <c r="E24" s="34">
        <v>0</v>
      </c>
      <c r="F24" s="102">
        <v>0</v>
      </c>
      <c r="G24" s="27">
        <v>18</v>
      </c>
      <c r="H24" s="29" t="s">
        <v>106</v>
      </c>
      <c r="I24" s="33"/>
      <c r="J24" s="102">
        <v>0</v>
      </c>
    </row>
    <row r="25" spans="2:10" ht="18" customHeight="1" thickBot="1">
      <c r="B25" s="27">
        <v>14</v>
      </c>
      <c r="C25" s="29" t="s">
        <v>3</v>
      </c>
      <c r="D25" s="61"/>
      <c r="E25" s="34">
        <v>0</v>
      </c>
      <c r="F25" s="102">
        <v>0</v>
      </c>
      <c r="G25" s="27">
        <v>19</v>
      </c>
      <c r="H25" s="29" t="s">
        <v>3</v>
      </c>
      <c r="I25" s="33"/>
      <c r="J25" s="102">
        <v>0</v>
      </c>
    </row>
    <row r="26" spans="2:10" ht="18" customHeight="1" thickBot="1">
      <c r="B26" s="30">
        <v>15</v>
      </c>
      <c r="C26" s="35"/>
      <c r="D26" s="36"/>
      <c r="E26" s="36" t="s">
        <v>41</v>
      </c>
      <c r="F26" s="106">
        <f>SUM(F22:F25)</f>
        <v>0</v>
      </c>
      <c r="G26" s="30">
        <v>20</v>
      </c>
      <c r="H26" s="35"/>
      <c r="I26" s="36" t="s">
        <v>42</v>
      </c>
      <c r="J26" s="106">
        <f>SUM(J22:J25)</f>
        <v>0</v>
      </c>
    </row>
    <row r="27" spans="2:10" ht="18" customHeight="1" thickTop="1">
      <c r="B27" s="37"/>
      <c r="C27" s="38" t="s">
        <v>43</v>
      </c>
      <c r="D27" s="39"/>
      <c r="E27" s="40" t="s">
        <v>44</v>
      </c>
      <c r="F27" s="41"/>
      <c r="G27" s="55" t="s">
        <v>45</v>
      </c>
      <c r="H27" s="21" t="s">
        <v>46</v>
      </c>
      <c r="I27" s="22"/>
      <c r="J27" s="23"/>
    </row>
    <row r="28" spans="2:10" ht="18" customHeight="1">
      <c r="B28" s="42"/>
      <c r="C28" s="43"/>
      <c r="D28" s="44"/>
      <c r="E28" s="45"/>
      <c r="F28" s="41"/>
      <c r="G28" s="24">
        <v>21</v>
      </c>
      <c r="H28" s="140"/>
      <c r="I28" s="141" t="s">
        <v>238</v>
      </c>
      <c r="J28" s="142">
        <f>ROUND(F20,2)+J20+F26+J26</f>
        <v>0</v>
      </c>
    </row>
    <row r="29" spans="2:10" ht="18" customHeight="1">
      <c r="B29" s="42"/>
      <c r="C29" s="44" t="s">
        <v>47</v>
      </c>
      <c r="D29" s="44"/>
      <c r="E29" s="46"/>
      <c r="F29" s="41"/>
      <c r="G29" s="27">
        <v>22</v>
      </c>
      <c r="H29" s="29" t="s">
        <v>107</v>
      </c>
      <c r="I29" s="107">
        <f>J28-I30</f>
        <v>0</v>
      </c>
      <c r="J29" s="102">
        <f>ROUND((I29*20)/100,2)</f>
        <v>0</v>
      </c>
    </row>
    <row r="30" spans="2:10" ht="18" customHeight="1" thickBot="1">
      <c r="B30" s="8"/>
      <c r="C30" s="9" t="s">
        <v>48</v>
      </c>
      <c r="D30" s="9"/>
      <c r="E30" s="46"/>
      <c r="F30" s="41"/>
      <c r="G30" s="27">
        <v>23</v>
      </c>
      <c r="H30" s="29" t="s">
        <v>108</v>
      </c>
      <c r="I30" s="107">
        <f>SUMIF(Prehlad!O13:O10010,0,Prehlad!J13:J10010)</f>
        <v>0</v>
      </c>
      <c r="J30" s="102">
        <f>ROUND((I30*0)/100,1)</f>
        <v>0</v>
      </c>
    </row>
    <row r="31" spans="2:10" ht="18" customHeight="1" thickBot="1">
      <c r="B31" s="42"/>
      <c r="C31" s="44"/>
      <c r="D31" s="44"/>
      <c r="E31" s="46"/>
      <c r="F31" s="41"/>
      <c r="G31" s="30">
        <v>24</v>
      </c>
      <c r="H31" s="143"/>
      <c r="I31" s="144" t="s">
        <v>239</v>
      </c>
      <c r="J31" s="145">
        <f>SUM(J28:J30)</f>
        <v>0</v>
      </c>
    </row>
    <row r="32" spans="2:10" ht="18" customHeight="1" thickTop="1" thickBot="1">
      <c r="B32" s="37"/>
      <c r="C32" s="44"/>
      <c r="D32" s="41"/>
      <c r="E32" s="47"/>
      <c r="F32" s="41"/>
      <c r="G32" s="56" t="s">
        <v>49</v>
      </c>
      <c r="H32" s="57" t="s">
        <v>109</v>
      </c>
      <c r="I32" s="17"/>
      <c r="J32" s="58">
        <v>0</v>
      </c>
    </row>
    <row r="33" spans="2:10" ht="18" customHeight="1" thickTop="1">
      <c r="B33" s="48"/>
      <c r="C33" s="49"/>
      <c r="D33" s="38" t="s">
        <v>50</v>
      </c>
      <c r="E33" s="49"/>
      <c r="F33" s="49"/>
      <c r="G33" s="49"/>
      <c r="H33" s="49" t="s">
        <v>51</v>
      </c>
      <c r="I33" s="49"/>
      <c r="J33" s="50"/>
    </row>
    <row r="34" spans="2:10" ht="18" customHeight="1">
      <c r="B34" s="42"/>
      <c r="C34" s="43"/>
      <c r="D34" s="44"/>
      <c r="E34" s="44"/>
      <c r="F34" s="43"/>
      <c r="G34" s="44"/>
      <c r="H34" s="44"/>
      <c r="I34" s="44"/>
      <c r="J34" s="51"/>
    </row>
    <row r="35" spans="2:10" ht="18" customHeight="1">
      <c r="B35" s="42"/>
      <c r="C35" s="44" t="s">
        <v>47</v>
      </c>
      <c r="D35" s="44"/>
      <c r="E35" s="44"/>
      <c r="F35" s="43"/>
      <c r="G35" s="44" t="s">
        <v>47</v>
      </c>
      <c r="H35" s="44"/>
      <c r="I35" s="44"/>
      <c r="J35" s="51"/>
    </row>
    <row r="36" spans="2:10" ht="18" customHeight="1">
      <c r="B36" s="8"/>
      <c r="C36" s="9" t="s">
        <v>48</v>
      </c>
      <c r="D36" s="9"/>
      <c r="E36" s="9"/>
      <c r="F36" s="10"/>
      <c r="G36" s="9" t="s">
        <v>48</v>
      </c>
      <c r="H36" s="9"/>
      <c r="I36" s="9"/>
      <c r="J36" s="11"/>
    </row>
    <row r="37" spans="2:10" ht="18" customHeight="1">
      <c r="B37" s="42"/>
      <c r="C37" s="44" t="s">
        <v>44</v>
      </c>
      <c r="D37" s="44"/>
      <c r="E37" s="44"/>
      <c r="F37" s="43"/>
      <c r="G37" s="44" t="s">
        <v>44</v>
      </c>
      <c r="H37" s="44"/>
      <c r="I37" s="44"/>
      <c r="J37" s="51"/>
    </row>
    <row r="38" spans="2:10" ht="18" customHeight="1">
      <c r="B38" s="42"/>
      <c r="C38" s="44"/>
      <c r="D38" s="44"/>
      <c r="E38" s="44"/>
      <c r="F38" s="44"/>
      <c r="G38" s="44"/>
      <c r="H38" s="44"/>
      <c r="I38" s="44"/>
      <c r="J38" s="51"/>
    </row>
    <row r="39" spans="2:10" ht="18" customHeight="1">
      <c r="B39" s="42"/>
      <c r="C39" s="44"/>
      <c r="D39" s="44"/>
      <c r="E39" s="44"/>
      <c r="F39" s="44"/>
      <c r="G39" s="44"/>
      <c r="H39" s="44"/>
      <c r="I39" s="44"/>
      <c r="J39" s="51"/>
    </row>
    <row r="40" spans="2:10" ht="18" customHeight="1">
      <c r="B40" s="42"/>
      <c r="C40" s="44"/>
      <c r="D40" s="44"/>
      <c r="E40" s="44"/>
      <c r="F40" s="44"/>
      <c r="G40" s="44"/>
      <c r="H40" s="44"/>
      <c r="I40" s="44"/>
      <c r="J40" s="51"/>
    </row>
    <row r="41" spans="2:10" ht="18" customHeight="1" thickBot="1">
      <c r="B41" s="14"/>
      <c r="C41" s="15"/>
      <c r="D41" s="15"/>
      <c r="E41" s="15"/>
      <c r="F41" s="15"/>
      <c r="G41" s="15"/>
      <c r="H41" s="15"/>
      <c r="I41" s="15"/>
      <c r="J41" s="16"/>
    </row>
    <row r="42" spans="2:10" ht="14.25" customHeight="1" thickTop="1"/>
    <row r="43" spans="2:10" ht="2.25" customHeight="1"/>
  </sheetData>
  <mergeCells count="1">
    <mergeCell ref="C22:D22"/>
  </mergeCells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5"/>
  <sheetViews>
    <sheetView showGridLines="0" tabSelected="1" topLeftCell="A100" workbookViewId="0">
      <selection activeCell="AD117" sqref="AD116:AD117"/>
    </sheetView>
  </sheetViews>
  <sheetFormatPr defaultColWidth="9.140625" defaultRowHeight="12.75"/>
  <cols>
    <col min="1" max="1" width="3.140625" style="76" customWidth="1"/>
    <col min="2" max="2" width="3.7109375" style="77" customWidth="1"/>
    <col min="3" max="3" width="8.5703125" style="78" customWidth="1"/>
    <col min="4" max="4" width="52.28515625" style="98" customWidth="1"/>
    <col min="5" max="5" width="7.5703125" style="80" customWidth="1"/>
    <col min="6" max="6" width="5.28515625" style="79" customWidth="1"/>
    <col min="7" max="7" width="7.7109375" style="81" customWidth="1"/>
    <col min="8" max="9" width="9.7109375" style="81" hidden="1" customWidth="1"/>
    <col min="10" max="10" width="8.28515625" style="81" customWidth="1"/>
    <col min="11" max="11" width="7.42578125" style="82" hidden="1" customWidth="1"/>
    <col min="12" max="12" width="8.28515625" style="82" hidden="1" customWidth="1"/>
    <col min="13" max="13" width="9.140625" style="80" hidden="1" customWidth="1"/>
    <col min="14" max="14" width="7" style="80" hidden="1" customWidth="1"/>
    <col min="15" max="15" width="3.5703125" style="79" hidden="1" customWidth="1"/>
    <col min="16" max="16" width="12.7109375" style="79" hidden="1" customWidth="1"/>
    <col min="17" max="19" width="13.28515625" style="80" hidden="1" customWidth="1"/>
    <col min="20" max="20" width="10.5703125" style="83" hidden="1" customWidth="1"/>
    <col min="21" max="21" width="10.28515625" style="83" hidden="1" customWidth="1"/>
    <col min="22" max="22" width="5.7109375" style="83" hidden="1" customWidth="1"/>
    <col min="23" max="23" width="9.140625" style="84" hidden="1" customWidth="1"/>
    <col min="24" max="25" width="5.7109375" style="79" hidden="1" customWidth="1"/>
    <col min="26" max="26" width="7.5703125" style="79" hidden="1" customWidth="1"/>
    <col min="27" max="27" width="24.85546875" style="79" hidden="1" customWidth="1"/>
    <col min="28" max="28" width="4.28515625" style="79" hidden="1" customWidth="1"/>
    <col min="29" max="29" width="8.28515625" style="79" customWidth="1"/>
    <col min="30" max="30" width="8.7109375" style="79" customWidth="1"/>
    <col min="31" max="34" width="9.140625" style="79"/>
    <col min="35" max="16384" width="9.140625" style="1"/>
  </cols>
  <sheetData>
    <row r="1" spans="1:34" ht="13.5">
      <c r="A1" s="146" t="s">
        <v>92</v>
      </c>
      <c r="B1" s="146"/>
      <c r="C1" s="146"/>
      <c r="D1" s="150"/>
      <c r="E1" s="146"/>
      <c r="F1" s="1"/>
      <c r="G1" s="5"/>
      <c r="H1" s="1"/>
      <c r="I1" s="1"/>
      <c r="J1" s="5"/>
      <c r="K1" s="6"/>
      <c r="L1" s="1"/>
      <c r="M1" s="1"/>
      <c r="N1" s="1"/>
      <c r="O1" s="1"/>
      <c r="P1" s="1"/>
      <c r="Q1" s="4"/>
      <c r="R1" s="4"/>
      <c r="S1" s="4"/>
      <c r="T1" s="1"/>
      <c r="U1" s="1"/>
      <c r="V1" s="1"/>
      <c r="W1" s="1"/>
      <c r="X1" s="1"/>
      <c r="Y1" s="1"/>
      <c r="Z1" s="85" t="s">
        <v>5</v>
      </c>
      <c r="AA1" s="109" t="s">
        <v>6</v>
      </c>
      <c r="AB1" s="85" t="s">
        <v>7</v>
      </c>
      <c r="AC1" s="85" t="s">
        <v>8</v>
      </c>
      <c r="AD1" s="85" t="s">
        <v>9</v>
      </c>
      <c r="AE1" s="1"/>
      <c r="AF1" s="1"/>
      <c r="AG1" s="1"/>
      <c r="AH1" s="1"/>
    </row>
    <row r="2" spans="1:34" ht="13.5">
      <c r="A2" s="146" t="s">
        <v>93</v>
      </c>
      <c r="B2" s="146"/>
      <c r="C2" s="146"/>
      <c r="D2" s="150"/>
      <c r="E2" s="146"/>
      <c r="F2" s="1"/>
      <c r="G2" s="5"/>
      <c r="H2" s="7"/>
      <c r="I2" s="1"/>
      <c r="J2" s="5"/>
      <c r="K2" s="6"/>
      <c r="L2" s="1"/>
      <c r="M2" s="1"/>
      <c r="N2" s="1"/>
      <c r="O2" s="1"/>
      <c r="P2" s="1"/>
      <c r="Q2" s="4"/>
      <c r="R2" s="4"/>
      <c r="S2" s="4"/>
      <c r="T2" s="1"/>
      <c r="U2" s="1"/>
      <c r="V2" s="1"/>
      <c r="W2" s="1"/>
      <c r="X2" s="1"/>
      <c r="Y2" s="1"/>
      <c r="Z2" s="85" t="s">
        <v>10</v>
      </c>
      <c r="AA2" s="86" t="s">
        <v>59</v>
      </c>
      <c r="AB2" s="86" t="s">
        <v>12</v>
      </c>
      <c r="AC2" s="86"/>
      <c r="AD2" s="87"/>
      <c r="AE2" s="1"/>
      <c r="AF2" s="1"/>
      <c r="AG2" s="1"/>
      <c r="AH2" s="1"/>
    </row>
    <row r="3" spans="1:34" ht="13.5">
      <c r="A3" s="146" t="s">
        <v>52</v>
      </c>
      <c r="B3" s="146"/>
      <c r="C3" s="146"/>
      <c r="D3" s="150"/>
      <c r="E3" s="146"/>
      <c r="F3" s="1"/>
      <c r="G3" s="5"/>
      <c r="H3" s="1"/>
      <c r="I3" s="1"/>
      <c r="J3" s="5"/>
      <c r="K3" s="6"/>
      <c r="L3" s="1"/>
      <c r="M3" s="1"/>
      <c r="N3" s="1"/>
      <c r="O3" s="1"/>
      <c r="P3" s="1"/>
      <c r="Q3" s="4"/>
      <c r="R3" s="4"/>
      <c r="S3" s="4"/>
      <c r="T3" s="1"/>
      <c r="U3" s="1"/>
      <c r="V3" s="1"/>
      <c r="W3" s="1"/>
      <c r="X3" s="1"/>
      <c r="Y3" s="1"/>
      <c r="Z3" s="85" t="s">
        <v>13</v>
      </c>
      <c r="AA3" s="86" t="s">
        <v>60</v>
      </c>
      <c r="AB3" s="86" t="s">
        <v>12</v>
      </c>
      <c r="AC3" s="86" t="s">
        <v>15</v>
      </c>
      <c r="AD3" s="87" t="s">
        <v>16</v>
      </c>
      <c r="AE3" s="1"/>
      <c r="AF3" s="1"/>
      <c r="AG3" s="1"/>
      <c r="AH3" s="1"/>
    </row>
    <row r="4" spans="1:34" ht="13.5">
      <c r="A4" s="146"/>
      <c r="B4" s="146"/>
      <c r="C4" s="146"/>
      <c r="D4" s="150"/>
      <c r="E4" s="14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1"/>
      <c r="U4" s="1"/>
      <c r="V4" s="1"/>
      <c r="W4" s="1"/>
      <c r="X4" s="1"/>
      <c r="Y4" s="1"/>
      <c r="Z4" s="85" t="s">
        <v>17</v>
      </c>
      <c r="AA4" s="86" t="s">
        <v>61</v>
      </c>
      <c r="AB4" s="86" t="s">
        <v>12</v>
      </c>
      <c r="AC4" s="86"/>
      <c r="AD4" s="87"/>
      <c r="AE4" s="1"/>
      <c r="AF4" s="1"/>
      <c r="AG4" s="1"/>
      <c r="AH4" s="1"/>
    </row>
    <row r="5" spans="1:34" ht="13.5">
      <c r="A5" s="146" t="s">
        <v>94</v>
      </c>
      <c r="B5" s="146"/>
      <c r="C5" s="146"/>
      <c r="D5" s="150"/>
      <c r="E5" s="14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4"/>
      <c r="S5" s="4"/>
      <c r="T5" s="1"/>
      <c r="U5" s="1"/>
      <c r="V5" s="1"/>
      <c r="W5" s="1"/>
      <c r="X5" s="1"/>
      <c r="Y5" s="1"/>
      <c r="Z5" s="85" t="s">
        <v>21</v>
      </c>
      <c r="AA5" s="86" t="s">
        <v>60</v>
      </c>
      <c r="AB5" s="86" t="s">
        <v>12</v>
      </c>
      <c r="AC5" s="86" t="s">
        <v>15</v>
      </c>
      <c r="AD5" s="87" t="s">
        <v>16</v>
      </c>
      <c r="AE5" s="1"/>
      <c r="AF5" s="1"/>
      <c r="AG5" s="1"/>
      <c r="AH5" s="1"/>
    </row>
    <row r="6" spans="1:34" ht="13.5">
      <c r="A6" s="146" t="s">
        <v>95</v>
      </c>
      <c r="B6" s="146"/>
      <c r="C6" s="146"/>
      <c r="D6" s="150"/>
      <c r="E6" s="14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3.5">
      <c r="A7" s="146"/>
      <c r="B7" s="146"/>
      <c r="C7" s="146"/>
      <c r="D7" s="150"/>
      <c r="E7" s="14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"/>
      <c r="R7" s="4"/>
      <c r="S7" s="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3.5">
      <c r="A8" s="146" t="s">
        <v>241</v>
      </c>
      <c r="B8" s="146"/>
      <c r="C8" s="146"/>
      <c r="D8" s="150"/>
      <c r="E8" s="14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4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>
      <c r="A9" s="146"/>
      <c r="B9" s="147"/>
      <c r="C9" s="148"/>
      <c r="D9" s="151" t="s">
        <v>243</v>
      </c>
      <c r="E9" s="149"/>
      <c r="F9" s="1"/>
      <c r="G9" s="5"/>
      <c r="H9" s="5"/>
      <c r="I9" s="5"/>
      <c r="J9" s="5"/>
      <c r="K9" s="6"/>
      <c r="L9" s="6"/>
      <c r="M9" s="4"/>
      <c r="N9" s="4"/>
      <c r="O9" s="1"/>
      <c r="P9" s="1"/>
      <c r="Q9" s="4"/>
      <c r="R9" s="4"/>
      <c r="S9" s="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4.25" thickBot="1">
      <c r="A10" s="1"/>
      <c r="B10" s="2"/>
      <c r="C10" s="3"/>
      <c r="D10" s="152"/>
      <c r="E10" s="4"/>
      <c r="F10" s="1"/>
      <c r="G10" s="5"/>
      <c r="H10" s="5"/>
      <c r="I10" s="5"/>
      <c r="J10" s="5"/>
      <c r="K10" s="6"/>
      <c r="L10" s="6"/>
      <c r="M10" s="4"/>
      <c r="N10" s="4"/>
      <c r="O10" s="1"/>
      <c r="P10" s="1"/>
      <c r="Q10" s="4"/>
      <c r="R10" s="4"/>
      <c r="S10" s="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Top="1">
      <c r="A11" s="90" t="s">
        <v>62</v>
      </c>
      <c r="B11" s="90" t="s">
        <v>63</v>
      </c>
      <c r="C11" s="90" t="s">
        <v>64</v>
      </c>
      <c r="D11" s="153" t="s">
        <v>65</v>
      </c>
      <c r="E11" s="90" t="s">
        <v>66</v>
      </c>
      <c r="F11" s="90" t="s">
        <v>67</v>
      </c>
      <c r="G11" s="90" t="s">
        <v>68</v>
      </c>
      <c r="H11" s="90" t="s">
        <v>25</v>
      </c>
      <c r="I11" s="90" t="s">
        <v>53</v>
      </c>
      <c r="J11" s="90" t="s">
        <v>54</v>
      </c>
      <c r="K11" s="91" t="s">
        <v>55</v>
      </c>
      <c r="L11" s="92"/>
      <c r="M11" s="93" t="s">
        <v>56</v>
      </c>
      <c r="N11" s="92"/>
      <c r="O11" s="90" t="s">
        <v>4</v>
      </c>
      <c r="P11" s="88" t="s">
        <v>69</v>
      </c>
      <c r="Q11" s="66" t="s">
        <v>66</v>
      </c>
      <c r="R11" s="66" t="s">
        <v>66</v>
      </c>
      <c r="S11" s="67" t="s">
        <v>66</v>
      </c>
      <c r="T11" s="70" t="s">
        <v>70</v>
      </c>
      <c r="U11" s="70" t="s">
        <v>71</v>
      </c>
      <c r="V11" s="70" t="s">
        <v>72</v>
      </c>
      <c r="W11" s="71" t="s">
        <v>58</v>
      </c>
      <c r="X11" s="71" t="s">
        <v>73</v>
      </c>
      <c r="Y11" s="71" t="s">
        <v>74</v>
      </c>
      <c r="Z11" s="97" t="s">
        <v>75</v>
      </c>
      <c r="AA11" s="97" t="s">
        <v>76</v>
      </c>
      <c r="AB11" s="1" t="s">
        <v>72</v>
      </c>
      <c r="AC11" s="1"/>
      <c r="AD11" s="1"/>
      <c r="AE11" s="1"/>
      <c r="AF11" s="1"/>
      <c r="AG11" s="1"/>
      <c r="AH11" s="1"/>
    </row>
    <row r="12" spans="1:34" ht="13.5" thickBot="1">
      <c r="A12" s="94" t="s">
        <v>77</v>
      </c>
      <c r="B12" s="94" t="s">
        <v>78</v>
      </c>
      <c r="C12" s="95"/>
      <c r="D12" s="154" t="s">
        <v>79</v>
      </c>
      <c r="E12" s="94" t="s">
        <v>80</v>
      </c>
      <c r="F12" s="94" t="s">
        <v>81</v>
      </c>
      <c r="G12" s="94" t="s">
        <v>82</v>
      </c>
      <c r="H12" s="94" t="s">
        <v>83</v>
      </c>
      <c r="I12" s="94" t="s">
        <v>57</v>
      </c>
      <c r="J12" s="94"/>
      <c r="K12" s="94" t="s">
        <v>68</v>
      </c>
      <c r="L12" s="94" t="s">
        <v>54</v>
      </c>
      <c r="M12" s="96" t="s">
        <v>68</v>
      </c>
      <c r="N12" s="94" t="s">
        <v>54</v>
      </c>
      <c r="O12" s="94" t="s">
        <v>84</v>
      </c>
      <c r="P12" s="89"/>
      <c r="Q12" s="68" t="s">
        <v>85</v>
      </c>
      <c r="R12" s="68" t="s">
        <v>86</v>
      </c>
      <c r="S12" s="69" t="s">
        <v>87</v>
      </c>
      <c r="T12" s="70" t="s">
        <v>88</v>
      </c>
      <c r="U12" s="70" t="s">
        <v>89</v>
      </c>
      <c r="V12" s="70" t="s">
        <v>90</v>
      </c>
      <c r="W12" s="71"/>
      <c r="X12" s="1"/>
      <c r="Y12" s="1"/>
      <c r="Z12" s="97" t="s">
        <v>91</v>
      </c>
      <c r="AA12" s="97" t="s">
        <v>77</v>
      </c>
      <c r="AB12" s="1" t="s">
        <v>96</v>
      </c>
      <c r="AC12" s="1"/>
      <c r="AD12" s="1"/>
      <c r="AE12" s="1"/>
      <c r="AF12" s="1"/>
      <c r="AG12" s="1"/>
      <c r="AH12" s="1"/>
    </row>
    <row r="13" spans="1:34" ht="13.5" thickTop="1"/>
    <row r="14" spans="1:34">
      <c r="B14" s="108" t="s">
        <v>110</v>
      </c>
    </row>
    <row r="15" spans="1:34">
      <c r="B15" s="108"/>
    </row>
    <row r="16" spans="1:34">
      <c r="B16" s="78" t="s">
        <v>111</v>
      </c>
    </row>
    <row r="17" spans="1:28">
      <c r="A17" s="76">
        <v>1</v>
      </c>
      <c r="B17" s="77" t="s">
        <v>112</v>
      </c>
      <c r="C17" s="78" t="s">
        <v>113</v>
      </c>
      <c r="D17" s="98" t="s">
        <v>114</v>
      </c>
      <c r="E17" s="80">
        <v>24.375</v>
      </c>
      <c r="F17" s="79" t="s">
        <v>115</v>
      </c>
      <c r="O17" s="79">
        <v>20</v>
      </c>
      <c r="P17" s="79" t="s">
        <v>116</v>
      </c>
      <c r="V17" s="83" t="s">
        <v>45</v>
      </c>
      <c r="W17" s="84">
        <v>4.0460000000000003</v>
      </c>
      <c r="Z17" s="79" t="s">
        <v>117</v>
      </c>
      <c r="AB17" s="79">
        <v>6</v>
      </c>
    </row>
    <row r="18" spans="1:28">
      <c r="D18" s="98" t="s">
        <v>118</v>
      </c>
      <c r="V18" s="83" t="s">
        <v>0</v>
      </c>
    </row>
    <row r="19" spans="1:28">
      <c r="D19" s="98" t="s">
        <v>119</v>
      </c>
      <c r="V19" s="83" t="s">
        <v>0</v>
      </c>
    </row>
    <row r="20" spans="1:28">
      <c r="A20" s="76">
        <v>2</v>
      </c>
      <c r="B20" s="77" t="s">
        <v>120</v>
      </c>
      <c r="C20" s="78" t="s">
        <v>121</v>
      </c>
      <c r="D20" s="98" t="s">
        <v>122</v>
      </c>
      <c r="E20" s="80">
        <v>30</v>
      </c>
      <c r="F20" s="79" t="s">
        <v>115</v>
      </c>
      <c r="O20" s="79">
        <v>20</v>
      </c>
      <c r="P20" s="79" t="s">
        <v>116</v>
      </c>
      <c r="V20" s="83" t="s">
        <v>45</v>
      </c>
      <c r="W20" s="84">
        <v>34.86</v>
      </c>
      <c r="Z20" s="79" t="s">
        <v>117</v>
      </c>
      <c r="AB20" s="79">
        <v>6</v>
      </c>
    </row>
    <row r="21" spans="1:28">
      <c r="D21" s="98" t="s">
        <v>123</v>
      </c>
      <c r="V21" s="83" t="s">
        <v>0</v>
      </c>
    </row>
    <row r="22" spans="1:28">
      <c r="A22" s="76">
        <v>3</v>
      </c>
      <c r="B22" s="77" t="s">
        <v>120</v>
      </c>
      <c r="C22" s="78" t="s">
        <v>124</v>
      </c>
      <c r="D22" s="98" t="s">
        <v>125</v>
      </c>
      <c r="E22" s="80">
        <v>54.375</v>
      </c>
      <c r="F22" s="79" t="s">
        <v>115</v>
      </c>
      <c r="O22" s="79">
        <v>20</v>
      </c>
      <c r="P22" s="79" t="s">
        <v>116</v>
      </c>
      <c r="V22" s="83" t="s">
        <v>45</v>
      </c>
      <c r="W22" s="84">
        <v>4.4039999999999999</v>
      </c>
      <c r="Z22" s="79" t="s">
        <v>126</v>
      </c>
      <c r="AB22" s="79">
        <v>6</v>
      </c>
    </row>
    <row r="23" spans="1:28">
      <c r="D23" s="98" t="s">
        <v>118</v>
      </c>
      <c r="V23" s="83" t="s">
        <v>0</v>
      </c>
    </row>
    <row r="24" spans="1:28">
      <c r="D24" s="98" t="s">
        <v>123</v>
      </c>
      <c r="V24" s="83" t="s">
        <v>0</v>
      </c>
    </row>
    <row r="25" spans="1:28">
      <c r="D25" s="98" t="s">
        <v>119</v>
      </c>
      <c r="V25" s="83" t="s">
        <v>0</v>
      </c>
    </row>
    <row r="26" spans="1:28">
      <c r="A26" s="76">
        <v>4</v>
      </c>
      <c r="B26" s="77" t="s">
        <v>112</v>
      </c>
      <c r="C26" s="78" t="s">
        <v>127</v>
      </c>
      <c r="D26" s="98" t="s">
        <v>128</v>
      </c>
      <c r="E26" s="80">
        <v>210</v>
      </c>
      <c r="F26" s="79" t="s">
        <v>129</v>
      </c>
      <c r="O26" s="79">
        <v>20</v>
      </c>
      <c r="P26" s="79" t="s">
        <v>116</v>
      </c>
      <c r="V26" s="83" t="s">
        <v>45</v>
      </c>
      <c r="W26" s="84">
        <v>2.52</v>
      </c>
      <c r="Z26" s="79" t="s">
        <v>126</v>
      </c>
      <c r="AB26" s="79">
        <v>6</v>
      </c>
    </row>
    <row r="27" spans="1:28">
      <c r="D27" s="98" t="s">
        <v>130</v>
      </c>
      <c r="V27" s="83" t="s">
        <v>0</v>
      </c>
    </row>
    <row r="28" spans="1:28">
      <c r="D28" s="98" t="s">
        <v>131</v>
      </c>
      <c r="V28" s="83" t="s">
        <v>0</v>
      </c>
    </row>
    <row r="29" spans="1:28">
      <c r="A29" s="76">
        <v>5</v>
      </c>
      <c r="B29" s="77" t="s">
        <v>132</v>
      </c>
      <c r="C29" s="78" t="s">
        <v>133</v>
      </c>
      <c r="D29" s="98" t="s">
        <v>134</v>
      </c>
      <c r="E29" s="80">
        <v>170</v>
      </c>
      <c r="F29" s="79" t="s">
        <v>129</v>
      </c>
      <c r="O29" s="79">
        <v>20</v>
      </c>
      <c r="P29" s="79" t="s">
        <v>116</v>
      </c>
      <c r="V29" s="83" t="s">
        <v>45</v>
      </c>
      <c r="W29" s="84">
        <v>30.09</v>
      </c>
      <c r="Z29" s="79" t="s">
        <v>117</v>
      </c>
      <c r="AB29" s="79">
        <v>6</v>
      </c>
    </row>
    <row r="30" spans="1:28">
      <c r="D30" s="98" t="s">
        <v>135</v>
      </c>
      <c r="V30" s="83" t="s">
        <v>0</v>
      </c>
    </row>
    <row r="31" spans="1:28">
      <c r="D31" s="98" t="s">
        <v>136</v>
      </c>
      <c r="V31" s="83" t="s">
        <v>0</v>
      </c>
    </row>
    <row r="32" spans="1:28">
      <c r="D32" s="98" t="s">
        <v>137</v>
      </c>
      <c r="V32" s="83" t="s">
        <v>0</v>
      </c>
    </row>
    <row r="33" spans="1:28">
      <c r="D33" s="98" t="s">
        <v>138</v>
      </c>
      <c r="V33" s="83" t="s">
        <v>0</v>
      </c>
    </row>
    <row r="34" spans="1:28">
      <c r="A34" s="76">
        <v>6</v>
      </c>
      <c r="B34" s="77" t="s">
        <v>112</v>
      </c>
      <c r="C34" s="78" t="s">
        <v>139</v>
      </c>
      <c r="D34" s="98" t="s">
        <v>140</v>
      </c>
      <c r="E34" s="80">
        <v>210</v>
      </c>
      <c r="F34" s="79" t="s">
        <v>129</v>
      </c>
      <c r="O34" s="79">
        <v>20</v>
      </c>
      <c r="P34" s="79" t="s">
        <v>116</v>
      </c>
      <c r="V34" s="83" t="s">
        <v>45</v>
      </c>
      <c r="W34" s="84">
        <v>3.57</v>
      </c>
      <c r="Z34" s="79" t="s">
        <v>117</v>
      </c>
      <c r="AB34" s="79">
        <v>6</v>
      </c>
    </row>
    <row r="35" spans="1:28">
      <c r="D35" s="98" t="s">
        <v>130</v>
      </c>
      <c r="V35" s="83" t="s">
        <v>0</v>
      </c>
    </row>
    <row r="36" spans="1:28">
      <c r="D36" s="98" t="s">
        <v>131</v>
      </c>
      <c r="V36" s="83" t="s">
        <v>0</v>
      </c>
    </row>
    <row r="37" spans="1:28">
      <c r="A37" s="76">
        <v>7</v>
      </c>
      <c r="B37" s="77" t="s">
        <v>112</v>
      </c>
      <c r="C37" s="78" t="s">
        <v>141</v>
      </c>
      <c r="D37" s="98" t="s">
        <v>142</v>
      </c>
      <c r="E37" s="80">
        <v>170</v>
      </c>
      <c r="F37" s="79" t="s">
        <v>129</v>
      </c>
      <c r="O37" s="79">
        <v>20</v>
      </c>
      <c r="P37" s="79" t="s">
        <v>116</v>
      </c>
      <c r="V37" s="83" t="s">
        <v>45</v>
      </c>
      <c r="W37" s="84">
        <v>41.14</v>
      </c>
      <c r="Z37" s="79" t="s">
        <v>117</v>
      </c>
      <c r="AB37" s="79">
        <v>6</v>
      </c>
    </row>
    <row r="38" spans="1:28">
      <c r="D38" s="98" t="s">
        <v>130</v>
      </c>
      <c r="V38" s="83" t="s">
        <v>0</v>
      </c>
    </row>
    <row r="39" spans="1:28">
      <c r="D39" s="98" t="s">
        <v>143</v>
      </c>
      <c r="V39" s="83" t="s">
        <v>0</v>
      </c>
    </row>
    <row r="40" spans="1:28">
      <c r="D40" s="98" t="s">
        <v>136</v>
      </c>
      <c r="V40" s="83" t="s">
        <v>0</v>
      </c>
    </row>
    <row r="41" spans="1:28">
      <c r="D41" s="98" t="s">
        <v>137</v>
      </c>
      <c r="V41" s="83" t="s">
        <v>0</v>
      </c>
    </row>
    <row r="42" spans="1:28">
      <c r="D42" s="98" t="s">
        <v>138</v>
      </c>
      <c r="V42" s="83" t="s">
        <v>0</v>
      </c>
    </row>
    <row r="43" spans="1:28">
      <c r="A43" s="76">
        <v>8</v>
      </c>
      <c r="B43" s="77" t="s">
        <v>144</v>
      </c>
      <c r="C43" s="78" t="s">
        <v>145</v>
      </c>
      <c r="D43" s="98" t="s">
        <v>146</v>
      </c>
      <c r="E43" s="80">
        <v>25.5</v>
      </c>
      <c r="F43" s="79" t="s">
        <v>115</v>
      </c>
      <c r="K43" s="82">
        <v>0.6</v>
      </c>
      <c r="L43" s="82">
        <f>E43*K43</f>
        <v>15.299999999999999</v>
      </c>
      <c r="O43" s="79">
        <v>20</v>
      </c>
      <c r="P43" s="79" t="s">
        <v>116</v>
      </c>
      <c r="V43" s="83" t="s">
        <v>38</v>
      </c>
      <c r="Z43" s="79" t="s">
        <v>147</v>
      </c>
      <c r="AA43" s="79" t="s">
        <v>116</v>
      </c>
      <c r="AB43" s="79">
        <v>7</v>
      </c>
    </row>
    <row r="44" spans="1:28">
      <c r="D44" s="98" t="s">
        <v>148</v>
      </c>
      <c r="V44" s="83" t="s">
        <v>0</v>
      </c>
    </row>
    <row r="45" spans="1:28">
      <c r="A45" s="76">
        <v>9</v>
      </c>
      <c r="B45" s="77" t="s">
        <v>112</v>
      </c>
      <c r="C45" s="78" t="s">
        <v>149</v>
      </c>
      <c r="D45" s="98" t="s">
        <v>150</v>
      </c>
      <c r="E45" s="80">
        <v>33.6</v>
      </c>
      <c r="F45" s="79" t="s">
        <v>129</v>
      </c>
      <c r="O45" s="79">
        <v>20</v>
      </c>
      <c r="P45" s="79" t="s">
        <v>116</v>
      </c>
      <c r="V45" s="83" t="s">
        <v>45</v>
      </c>
      <c r="W45" s="84">
        <v>8.1310000000000002</v>
      </c>
      <c r="Z45" s="79" t="s">
        <v>117</v>
      </c>
      <c r="AB45" s="79">
        <v>6</v>
      </c>
    </row>
    <row r="46" spans="1:28">
      <c r="A46" s="76">
        <v>10</v>
      </c>
      <c r="B46" s="77" t="s">
        <v>144</v>
      </c>
      <c r="C46" s="78" t="s">
        <v>151</v>
      </c>
      <c r="D46" s="98" t="s">
        <v>152</v>
      </c>
      <c r="E46" s="80">
        <v>16.834</v>
      </c>
      <c r="F46" s="79" t="s">
        <v>153</v>
      </c>
      <c r="K46" s="82">
        <v>1</v>
      </c>
      <c r="L46" s="82">
        <f>E46*K46</f>
        <v>16.834</v>
      </c>
      <c r="O46" s="79">
        <v>20</v>
      </c>
      <c r="P46" s="79" t="s">
        <v>116</v>
      </c>
      <c r="V46" s="83" t="s">
        <v>38</v>
      </c>
      <c r="Z46" s="79" t="s">
        <v>154</v>
      </c>
      <c r="AA46" s="79" t="s">
        <v>116</v>
      </c>
      <c r="AB46" s="79">
        <v>7</v>
      </c>
    </row>
    <row r="47" spans="1:28">
      <c r="D47" s="98" t="s">
        <v>155</v>
      </c>
      <c r="V47" s="83" t="s">
        <v>0</v>
      </c>
    </row>
    <row r="48" spans="1:28">
      <c r="D48" s="110" t="s">
        <v>156</v>
      </c>
      <c r="E48" s="111">
        <f>J48</f>
        <v>0</v>
      </c>
      <c r="H48" s="111"/>
      <c r="I48" s="111"/>
      <c r="J48" s="111"/>
      <c r="L48" s="112">
        <f>SUM(L14:L47)</f>
        <v>32.134</v>
      </c>
      <c r="N48" s="113">
        <f>SUM(N14:N47)</f>
        <v>0</v>
      </c>
      <c r="W48" s="84">
        <f>SUM(W14:W47)</f>
        <v>128.761</v>
      </c>
    </row>
    <row r="50" spans="1:28">
      <c r="B50" s="78" t="s">
        <v>157</v>
      </c>
    </row>
    <row r="51" spans="1:28">
      <c r="A51" s="76">
        <v>11</v>
      </c>
      <c r="B51" s="77" t="s">
        <v>112</v>
      </c>
      <c r="C51" s="78" t="s">
        <v>158</v>
      </c>
      <c r="D51" s="98" t="s">
        <v>159</v>
      </c>
      <c r="E51" s="80">
        <v>133.69999999999999</v>
      </c>
      <c r="F51" s="79" t="s">
        <v>129</v>
      </c>
      <c r="O51" s="79">
        <v>20</v>
      </c>
      <c r="P51" s="79" t="s">
        <v>116</v>
      </c>
      <c r="V51" s="83" t="s">
        <v>45</v>
      </c>
      <c r="W51" s="84">
        <v>0.66900000000000004</v>
      </c>
      <c r="Z51" s="79" t="s">
        <v>117</v>
      </c>
      <c r="AB51" s="79">
        <v>6</v>
      </c>
    </row>
    <row r="52" spans="1:28">
      <c r="D52" s="98" t="s">
        <v>160</v>
      </c>
      <c r="V52" s="83" t="s">
        <v>0</v>
      </c>
    </row>
    <row r="53" spans="1:28">
      <c r="D53" s="98" t="s">
        <v>161</v>
      </c>
      <c r="V53" s="83" t="s">
        <v>0</v>
      </c>
    </row>
    <row r="54" spans="1:28">
      <c r="D54" s="98" t="s">
        <v>162</v>
      </c>
      <c r="V54" s="83" t="s">
        <v>0</v>
      </c>
    </row>
    <row r="55" spans="1:28">
      <c r="D55" s="98" t="s">
        <v>163</v>
      </c>
      <c r="V55" s="83" t="s">
        <v>0</v>
      </c>
    </row>
    <row r="56" spans="1:28">
      <c r="D56" s="98" t="s">
        <v>164</v>
      </c>
      <c r="V56" s="83" t="s">
        <v>0</v>
      </c>
    </row>
    <row r="57" spans="1:28">
      <c r="D57" s="98" t="s">
        <v>165</v>
      </c>
      <c r="V57" s="83" t="s">
        <v>0</v>
      </c>
    </row>
    <row r="58" spans="1:28">
      <c r="A58" s="76">
        <v>12</v>
      </c>
      <c r="B58" s="77" t="s">
        <v>166</v>
      </c>
      <c r="C58" s="78" t="s">
        <v>167</v>
      </c>
      <c r="D58" s="98" t="s">
        <v>168</v>
      </c>
      <c r="E58" s="80">
        <v>12.32</v>
      </c>
      <c r="F58" s="79" t="s">
        <v>115</v>
      </c>
      <c r="K58" s="82">
        <v>2.5</v>
      </c>
      <c r="L58" s="82">
        <f>E58*K58</f>
        <v>30.8</v>
      </c>
      <c r="O58" s="79">
        <v>20</v>
      </c>
      <c r="P58" s="79" t="s">
        <v>116</v>
      </c>
      <c r="V58" s="83" t="s">
        <v>45</v>
      </c>
      <c r="W58" s="84">
        <v>11.236000000000001</v>
      </c>
      <c r="Z58" s="79" t="s">
        <v>169</v>
      </c>
      <c r="AB58" s="79">
        <v>6</v>
      </c>
    </row>
    <row r="59" spans="1:28">
      <c r="D59" s="98" t="s">
        <v>160</v>
      </c>
      <c r="V59" s="83" t="s">
        <v>0</v>
      </c>
    </row>
    <row r="60" spans="1:28">
      <c r="D60" s="98" t="s">
        <v>170</v>
      </c>
      <c r="V60" s="83" t="s">
        <v>0</v>
      </c>
    </row>
    <row r="61" spans="1:28">
      <c r="A61" s="76">
        <v>13</v>
      </c>
      <c r="B61" s="77" t="s">
        <v>166</v>
      </c>
      <c r="C61" s="78" t="s">
        <v>171</v>
      </c>
      <c r="D61" s="98" t="s">
        <v>172</v>
      </c>
      <c r="E61" s="80">
        <v>61.6</v>
      </c>
      <c r="F61" s="79" t="s">
        <v>129</v>
      </c>
      <c r="O61" s="79">
        <v>20</v>
      </c>
      <c r="P61" s="79" t="s">
        <v>116</v>
      </c>
      <c r="V61" s="83" t="s">
        <v>45</v>
      </c>
      <c r="W61" s="84">
        <v>56.179000000000002</v>
      </c>
      <c r="Z61" s="79" t="s">
        <v>169</v>
      </c>
      <c r="AB61" s="79">
        <v>6</v>
      </c>
    </row>
    <row r="62" spans="1:28">
      <c r="D62" s="98" t="s">
        <v>160</v>
      </c>
      <c r="V62" s="83" t="s">
        <v>0</v>
      </c>
    </row>
    <row r="63" spans="1:28">
      <c r="D63" s="98" t="s">
        <v>173</v>
      </c>
      <c r="V63" s="83" t="s">
        <v>0</v>
      </c>
    </row>
    <row r="64" spans="1:28">
      <c r="A64" s="76">
        <v>14</v>
      </c>
      <c r="B64" s="77" t="s">
        <v>174</v>
      </c>
      <c r="C64" s="78" t="s">
        <v>175</v>
      </c>
      <c r="D64" s="98" t="s">
        <v>176</v>
      </c>
      <c r="E64" s="80">
        <v>20</v>
      </c>
      <c r="F64" s="79" t="s">
        <v>129</v>
      </c>
      <c r="K64" s="82">
        <v>3.8800000000000002E-3</v>
      </c>
      <c r="L64" s="82">
        <f>E64*K64</f>
        <v>7.7600000000000002E-2</v>
      </c>
      <c r="O64" s="79">
        <v>20</v>
      </c>
      <c r="P64" s="79" t="s">
        <v>116</v>
      </c>
      <c r="V64" s="83" t="s">
        <v>45</v>
      </c>
      <c r="W64" s="84">
        <v>15.46</v>
      </c>
      <c r="Z64" s="79" t="s">
        <v>177</v>
      </c>
      <c r="AB64" s="79">
        <v>6</v>
      </c>
    </row>
    <row r="65" spans="1:28">
      <c r="D65" s="98" t="s">
        <v>160</v>
      </c>
      <c r="V65" s="83" t="s">
        <v>0</v>
      </c>
    </row>
    <row r="66" spans="1:28">
      <c r="D66" s="98" t="s">
        <v>178</v>
      </c>
      <c r="V66" s="83" t="s">
        <v>0</v>
      </c>
    </row>
    <row r="67" spans="1:28">
      <c r="A67" s="76">
        <v>15</v>
      </c>
      <c r="B67" s="77" t="s">
        <v>174</v>
      </c>
      <c r="C67" s="78" t="s">
        <v>179</v>
      </c>
      <c r="D67" s="98" t="s">
        <v>180</v>
      </c>
      <c r="E67" s="80">
        <v>3.15</v>
      </c>
      <c r="F67" s="79" t="s">
        <v>115</v>
      </c>
      <c r="K67" s="82">
        <v>2.5119600000000002</v>
      </c>
      <c r="L67" s="82">
        <f>E67*K67</f>
        <v>7.912674</v>
      </c>
      <c r="O67" s="79">
        <v>20</v>
      </c>
      <c r="P67" s="79" t="s">
        <v>116</v>
      </c>
      <c r="V67" s="83" t="s">
        <v>45</v>
      </c>
      <c r="W67" s="84">
        <v>1.4359999999999999</v>
      </c>
      <c r="Z67" s="79" t="s">
        <v>177</v>
      </c>
      <c r="AB67" s="79">
        <v>6</v>
      </c>
    </row>
    <row r="68" spans="1:28">
      <c r="D68" s="98" t="s">
        <v>160</v>
      </c>
      <c r="V68" s="83" t="s">
        <v>0</v>
      </c>
    </row>
    <row r="69" spans="1:28">
      <c r="D69" s="98" t="s">
        <v>181</v>
      </c>
      <c r="V69" s="83" t="s">
        <v>0</v>
      </c>
    </row>
    <row r="70" spans="1:28">
      <c r="A70" s="76">
        <v>16</v>
      </c>
      <c r="B70" s="77" t="s">
        <v>174</v>
      </c>
      <c r="C70" s="78" t="s">
        <v>182</v>
      </c>
      <c r="D70" s="98" t="s">
        <v>183</v>
      </c>
      <c r="E70" s="80">
        <v>22.05</v>
      </c>
      <c r="F70" s="79" t="s">
        <v>115</v>
      </c>
      <c r="K70" s="82">
        <v>2.4470200000000002</v>
      </c>
      <c r="L70" s="82">
        <f>E70*K70</f>
        <v>53.956791000000003</v>
      </c>
      <c r="O70" s="79">
        <v>20</v>
      </c>
      <c r="P70" s="79" t="s">
        <v>116</v>
      </c>
      <c r="V70" s="83" t="s">
        <v>45</v>
      </c>
      <c r="W70" s="84">
        <v>12.348000000000001</v>
      </c>
      <c r="Z70" s="79" t="s">
        <v>177</v>
      </c>
      <c r="AB70" s="79">
        <v>6</v>
      </c>
    </row>
    <row r="71" spans="1:28">
      <c r="D71" s="98" t="s">
        <v>160</v>
      </c>
      <c r="V71" s="83" t="s">
        <v>0</v>
      </c>
    </row>
    <row r="72" spans="1:28">
      <c r="D72" s="98" t="s">
        <v>184</v>
      </c>
      <c r="V72" s="83" t="s">
        <v>0</v>
      </c>
    </row>
    <row r="73" spans="1:28">
      <c r="A73" s="76">
        <v>17</v>
      </c>
      <c r="B73" s="77" t="s">
        <v>166</v>
      </c>
      <c r="C73" s="78" t="s">
        <v>185</v>
      </c>
      <c r="D73" s="98" t="s">
        <v>186</v>
      </c>
      <c r="E73" s="80">
        <v>2.8119999999999998</v>
      </c>
      <c r="F73" s="79" t="s">
        <v>153</v>
      </c>
      <c r="K73" s="82">
        <v>1.1795500000000001</v>
      </c>
      <c r="L73" s="82">
        <f>E73*K73</f>
        <v>3.3168945999999999</v>
      </c>
      <c r="O73" s="79">
        <v>20</v>
      </c>
      <c r="P73" s="79" t="s">
        <v>116</v>
      </c>
      <c r="V73" s="83" t="s">
        <v>45</v>
      </c>
      <c r="W73" s="84">
        <v>251.505</v>
      </c>
      <c r="Z73" s="79" t="s">
        <v>169</v>
      </c>
      <c r="AB73" s="79">
        <v>6</v>
      </c>
    </row>
    <row r="74" spans="1:28">
      <c r="D74" s="98" t="s">
        <v>160</v>
      </c>
      <c r="V74" s="83" t="s">
        <v>0</v>
      </c>
    </row>
    <row r="75" spans="1:28">
      <c r="D75" s="98" t="s">
        <v>187</v>
      </c>
      <c r="V75" s="83" t="s">
        <v>0</v>
      </c>
    </row>
    <row r="76" spans="1:28">
      <c r="D76" s="110" t="s">
        <v>188</v>
      </c>
      <c r="E76" s="111">
        <f>J76</f>
        <v>0</v>
      </c>
      <c r="H76" s="111"/>
      <c r="I76" s="111"/>
      <c r="J76" s="111"/>
      <c r="L76" s="112">
        <f>SUM(L50:L75)</f>
        <v>96.063959600000004</v>
      </c>
      <c r="N76" s="113">
        <f>SUM(N50:N75)</f>
        <v>0</v>
      </c>
      <c r="W76" s="84">
        <f>SUM(W50:W75)</f>
        <v>348.83300000000003</v>
      </c>
    </row>
    <row r="78" spans="1:28">
      <c r="B78" s="78" t="s">
        <v>189</v>
      </c>
    </row>
    <row r="79" spans="1:28">
      <c r="A79" s="76">
        <v>18</v>
      </c>
      <c r="B79" s="77" t="s">
        <v>190</v>
      </c>
      <c r="C79" s="78" t="s">
        <v>191</v>
      </c>
      <c r="D79" s="98" t="s">
        <v>192</v>
      </c>
      <c r="E79" s="80">
        <v>31</v>
      </c>
      <c r="F79" s="79" t="s">
        <v>129</v>
      </c>
      <c r="K79" s="82">
        <v>0.19694999999999999</v>
      </c>
      <c r="L79" s="82">
        <f>E79*K79</f>
        <v>6.1054499999999994</v>
      </c>
      <c r="O79" s="79">
        <v>20</v>
      </c>
      <c r="P79" s="79" t="s">
        <v>116</v>
      </c>
      <c r="V79" s="83" t="s">
        <v>45</v>
      </c>
      <c r="W79" s="84">
        <v>0.74399999999999999</v>
      </c>
      <c r="Z79" s="79" t="s">
        <v>193</v>
      </c>
      <c r="AB79" s="79">
        <v>6</v>
      </c>
    </row>
    <row r="80" spans="1:28">
      <c r="D80" s="98" t="s">
        <v>194</v>
      </c>
      <c r="V80" s="83" t="s">
        <v>0</v>
      </c>
    </row>
    <row r="81" spans="1:28">
      <c r="A81" s="76">
        <v>19</v>
      </c>
      <c r="B81" s="77" t="s">
        <v>190</v>
      </c>
      <c r="C81" s="78" t="s">
        <v>195</v>
      </c>
      <c r="D81" s="98" t="s">
        <v>196</v>
      </c>
      <c r="E81" s="80">
        <v>31</v>
      </c>
      <c r="F81" s="79" t="s">
        <v>129</v>
      </c>
      <c r="K81" s="82">
        <v>0.24296000000000001</v>
      </c>
      <c r="L81" s="82">
        <f>E81*K81</f>
        <v>7.5317600000000002</v>
      </c>
      <c r="O81" s="79">
        <v>20</v>
      </c>
      <c r="P81" s="79" t="s">
        <v>116</v>
      </c>
      <c r="V81" s="83" t="s">
        <v>45</v>
      </c>
      <c r="W81" s="84">
        <v>4.4020000000000001</v>
      </c>
      <c r="Z81" s="79" t="s">
        <v>193</v>
      </c>
      <c r="AB81" s="79">
        <v>6</v>
      </c>
    </row>
    <row r="82" spans="1:28">
      <c r="D82" s="98" t="s">
        <v>194</v>
      </c>
      <c r="V82" s="83" t="s">
        <v>0</v>
      </c>
    </row>
    <row r="83" spans="1:28" ht="25.5">
      <c r="A83" s="76">
        <v>20</v>
      </c>
      <c r="B83" s="77" t="s">
        <v>132</v>
      </c>
      <c r="C83" s="78" t="s">
        <v>197</v>
      </c>
      <c r="D83" s="98" t="s">
        <v>198</v>
      </c>
      <c r="E83" s="80">
        <v>72.7</v>
      </c>
      <c r="F83" s="79" t="s">
        <v>129</v>
      </c>
      <c r="O83" s="79">
        <v>20</v>
      </c>
      <c r="P83" s="79" t="s">
        <v>116</v>
      </c>
      <c r="V83" s="83" t="s">
        <v>45</v>
      </c>
      <c r="W83" s="84">
        <v>116.611</v>
      </c>
      <c r="Z83" s="79" t="s">
        <v>199</v>
      </c>
      <c r="AB83" s="79">
        <v>6</v>
      </c>
    </row>
    <row r="84" spans="1:28">
      <c r="D84" s="110" t="s">
        <v>200</v>
      </c>
      <c r="E84" s="111">
        <f>J84</f>
        <v>0</v>
      </c>
      <c r="H84" s="111"/>
      <c r="I84" s="111"/>
      <c r="J84" s="111"/>
      <c r="L84" s="112">
        <f>SUM(L78:L83)</f>
        <v>13.63721</v>
      </c>
      <c r="N84" s="113">
        <f>SUM(N78:N83)</f>
        <v>0</v>
      </c>
      <c r="W84" s="84">
        <f>SUM(W78:W83)</f>
        <v>121.75700000000001</v>
      </c>
    </row>
    <row r="86" spans="1:28">
      <c r="B86" s="78" t="s">
        <v>201</v>
      </c>
    </row>
    <row r="87" spans="1:28">
      <c r="A87" s="76">
        <v>21</v>
      </c>
      <c r="B87" s="77" t="s">
        <v>174</v>
      </c>
      <c r="C87" s="78" t="s">
        <v>202</v>
      </c>
      <c r="D87" s="98" t="s">
        <v>203</v>
      </c>
      <c r="E87" s="80">
        <v>31</v>
      </c>
      <c r="F87" s="79" t="s">
        <v>129</v>
      </c>
      <c r="K87" s="82">
        <v>4.9399999999999999E-3</v>
      </c>
      <c r="L87" s="82">
        <f>E87*K87</f>
        <v>0.15314</v>
      </c>
      <c r="O87" s="79">
        <v>20</v>
      </c>
      <c r="P87" s="79" t="s">
        <v>116</v>
      </c>
      <c r="V87" s="83" t="s">
        <v>45</v>
      </c>
      <c r="W87" s="84">
        <v>1.2709999999999999</v>
      </c>
      <c r="Z87" s="79" t="s">
        <v>154</v>
      </c>
      <c r="AB87" s="79">
        <v>6</v>
      </c>
    </row>
    <row r="88" spans="1:28">
      <c r="D88" s="98" t="s">
        <v>162</v>
      </c>
      <c r="V88" s="83" t="s">
        <v>0</v>
      </c>
    </row>
    <row r="89" spans="1:28">
      <c r="D89" s="98" t="s">
        <v>163</v>
      </c>
      <c r="V89" s="83" t="s">
        <v>0</v>
      </c>
    </row>
    <row r="90" spans="1:28">
      <c r="A90" s="76">
        <v>22</v>
      </c>
      <c r="B90" s="77" t="s">
        <v>174</v>
      </c>
      <c r="C90" s="78" t="s">
        <v>204</v>
      </c>
      <c r="D90" s="98" t="s">
        <v>205</v>
      </c>
      <c r="E90" s="80">
        <v>31</v>
      </c>
      <c r="F90" s="79" t="s">
        <v>129</v>
      </c>
      <c r="K90" s="82">
        <v>0.02</v>
      </c>
      <c r="L90" s="82">
        <f>E90*K90</f>
        <v>0.62</v>
      </c>
      <c r="O90" s="79">
        <v>20</v>
      </c>
      <c r="P90" s="79" t="s">
        <v>116</v>
      </c>
      <c r="V90" s="83" t="s">
        <v>45</v>
      </c>
      <c r="W90" s="84">
        <v>50.591999999999999</v>
      </c>
      <c r="Z90" s="79" t="s">
        <v>206</v>
      </c>
      <c r="AB90" s="79">
        <v>6</v>
      </c>
    </row>
    <row r="91" spans="1:28">
      <c r="D91" s="98" t="s">
        <v>162</v>
      </c>
      <c r="V91" s="83" t="s">
        <v>0</v>
      </c>
    </row>
    <row r="92" spans="1:28">
      <c r="D92" s="98" t="s">
        <v>163</v>
      </c>
      <c r="V92" s="83" t="s">
        <v>0</v>
      </c>
    </row>
    <row r="93" spans="1:28">
      <c r="A93" s="76">
        <v>23</v>
      </c>
      <c r="B93" s="77" t="s">
        <v>174</v>
      </c>
      <c r="C93" s="78" t="s">
        <v>207</v>
      </c>
      <c r="D93" s="98" t="s">
        <v>208</v>
      </c>
      <c r="E93" s="80">
        <v>31</v>
      </c>
      <c r="F93" s="79" t="s">
        <v>129</v>
      </c>
      <c r="K93" s="82">
        <v>1.2E-4</v>
      </c>
      <c r="L93" s="82">
        <f>E93*K93</f>
        <v>3.7200000000000002E-3</v>
      </c>
      <c r="O93" s="79">
        <v>20</v>
      </c>
      <c r="P93" s="79" t="s">
        <v>116</v>
      </c>
      <c r="V93" s="83" t="s">
        <v>45</v>
      </c>
      <c r="W93" s="84">
        <v>0.74399999999999999</v>
      </c>
      <c r="Z93" s="79" t="s">
        <v>154</v>
      </c>
      <c r="AB93" s="79">
        <v>6</v>
      </c>
    </row>
    <row r="94" spans="1:28">
      <c r="D94" s="98" t="s">
        <v>162</v>
      </c>
      <c r="V94" s="83" t="s">
        <v>0</v>
      </c>
    </row>
    <row r="95" spans="1:28">
      <c r="D95" s="98" t="s">
        <v>163</v>
      </c>
      <c r="V95" s="83" t="s">
        <v>0</v>
      </c>
    </row>
    <row r="96" spans="1:28">
      <c r="D96" s="110" t="s">
        <v>209</v>
      </c>
      <c r="E96" s="111">
        <f>J96</f>
        <v>0</v>
      </c>
      <c r="H96" s="111"/>
      <c r="I96" s="111"/>
      <c r="J96" s="111"/>
      <c r="L96" s="112">
        <f>SUM(L86:L95)</f>
        <v>0.77685999999999988</v>
      </c>
      <c r="N96" s="113">
        <f>SUM(N86:N95)</f>
        <v>0</v>
      </c>
      <c r="W96" s="84">
        <f>SUM(W86:W95)</f>
        <v>52.606999999999999</v>
      </c>
    </row>
    <row r="98" spans="1:28">
      <c r="B98" s="78" t="s">
        <v>210</v>
      </c>
    </row>
    <row r="99" spans="1:28">
      <c r="A99" s="76">
        <v>24</v>
      </c>
      <c r="B99" s="77" t="s">
        <v>190</v>
      </c>
      <c r="C99" s="78" t="s">
        <v>211</v>
      </c>
      <c r="D99" s="98" t="s">
        <v>212</v>
      </c>
      <c r="E99" s="80">
        <v>150</v>
      </c>
      <c r="F99" s="79" t="s">
        <v>213</v>
      </c>
      <c r="K99" s="82">
        <v>5.9999999999999995E-4</v>
      </c>
      <c r="L99" s="82">
        <f>E99*K99</f>
        <v>0.09</v>
      </c>
      <c r="O99" s="79">
        <v>20</v>
      </c>
      <c r="P99" s="79" t="s">
        <v>116</v>
      </c>
      <c r="V99" s="83" t="s">
        <v>45</v>
      </c>
      <c r="W99" s="84">
        <v>15.75</v>
      </c>
      <c r="Z99" s="79" t="s">
        <v>214</v>
      </c>
      <c r="AB99" s="79">
        <v>6</v>
      </c>
    </row>
    <row r="100" spans="1:28">
      <c r="D100" s="98" t="s">
        <v>162</v>
      </c>
      <c r="V100" s="83" t="s">
        <v>0</v>
      </c>
    </row>
    <row r="101" spans="1:28">
      <c r="D101" s="98" t="s">
        <v>215</v>
      </c>
      <c r="V101" s="83" t="s">
        <v>0</v>
      </c>
    </row>
    <row r="102" spans="1:28">
      <c r="D102" s="98" t="s">
        <v>216</v>
      </c>
      <c r="V102" s="83" t="s">
        <v>0</v>
      </c>
    </row>
    <row r="103" spans="1:28">
      <c r="D103" s="98" t="s">
        <v>215</v>
      </c>
      <c r="V103" s="83" t="s">
        <v>0</v>
      </c>
    </row>
    <row r="104" spans="1:28">
      <c r="A104" s="76">
        <v>25</v>
      </c>
      <c r="B104" s="77" t="s">
        <v>132</v>
      </c>
      <c r="C104" s="78" t="s">
        <v>217</v>
      </c>
      <c r="D104" s="98" t="s">
        <v>218</v>
      </c>
      <c r="E104" s="80">
        <v>1</v>
      </c>
      <c r="F104" s="79" t="s">
        <v>219</v>
      </c>
      <c r="K104" s="82">
        <v>0.2</v>
      </c>
      <c r="L104" s="82">
        <f>E104*K104</f>
        <v>0.2</v>
      </c>
      <c r="O104" s="79">
        <v>20</v>
      </c>
      <c r="P104" s="79" t="s">
        <v>116</v>
      </c>
      <c r="V104" s="83" t="s">
        <v>45</v>
      </c>
      <c r="W104" s="84">
        <v>2.6659999999999999</v>
      </c>
      <c r="Z104" s="79" t="s">
        <v>220</v>
      </c>
      <c r="AB104" s="79">
        <v>6</v>
      </c>
    </row>
    <row r="105" spans="1:28" ht="25.5">
      <c r="A105" s="76">
        <v>26</v>
      </c>
      <c r="B105" s="77" t="s">
        <v>132</v>
      </c>
      <c r="C105" s="78" t="s">
        <v>221</v>
      </c>
      <c r="D105" s="98" t="s">
        <v>222</v>
      </c>
      <c r="E105" s="80">
        <v>1</v>
      </c>
      <c r="F105" s="79" t="s">
        <v>219</v>
      </c>
      <c r="K105" s="82">
        <v>0.80293999999999999</v>
      </c>
      <c r="L105" s="82">
        <f>E105*K105</f>
        <v>0.80293999999999999</v>
      </c>
      <c r="O105" s="79">
        <v>20</v>
      </c>
      <c r="P105" s="79" t="s">
        <v>116</v>
      </c>
      <c r="V105" s="83" t="s">
        <v>45</v>
      </c>
      <c r="W105" s="84">
        <v>2.6659999999999999</v>
      </c>
      <c r="Z105" s="79" t="s">
        <v>220</v>
      </c>
      <c r="AB105" s="79">
        <v>6</v>
      </c>
    </row>
    <row r="106" spans="1:28">
      <c r="A106" s="76">
        <v>27</v>
      </c>
      <c r="B106" s="77" t="s">
        <v>132</v>
      </c>
      <c r="C106" s="78" t="s">
        <v>223</v>
      </c>
      <c r="D106" s="98" t="s">
        <v>224</v>
      </c>
      <c r="E106" s="80">
        <v>1</v>
      </c>
      <c r="F106" s="79" t="s">
        <v>219</v>
      </c>
      <c r="K106" s="82">
        <v>0.2</v>
      </c>
      <c r="L106" s="82">
        <f>E106*K106</f>
        <v>0.2</v>
      </c>
      <c r="O106" s="79">
        <v>20</v>
      </c>
      <c r="P106" s="79" t="s">
        <v>116</v>
      </c>
      <c r="V106" s="83" t="s">
        <v>45</v>
      </c>
      <c r="W106" s="84">
        <v>2.6659999999999999</v>
      </c>
      <c r="Z106" s="79" t="s">
        <v>220</v>
      </c>
      <c r="AB106" s="79">
        <v>6</v>
      </c>
    </row>
    <row r="107" spans="1:28">
      <c r="A107" s="76">
        <v>28</v>
      </c>
      <c r="B107" s="77" t="s">
        <v>132</v>
      </c>
      <c r="C107" s="78" t="s">
        <v>225</v>
      </c>
      <c r="D107" s="98" t="s">
        <v>226</v>
      </c>
      <c r="E107" s="80">
        <v>1</v>
      </c>
      <c r="F107" s="79" t="s">
        <v>219</v>
      </c>
      <c r="K107" s="82">
        <v>0.2</v>
      </c>
      <c r="L107" s="82">
        <f>E107*K107</f>
        <v>0.2</v>
      </c>
      <c r="O107" s="79">
        <v>20</v>
      </c>
      <c r="P107" s="79" t="s">
        <v>116</v>
      </c>
      <c r="V107" s="83" t="s">
        <v>45</v>
      </c>
      <c r="W107" s="84">
        <v>2.6659999999999999</v>
      </c>
      <c r="Z107" s="79" t="s">
        <v>220</v>
      </c>
      <c r="AB107" s="79">
        <v>6</v>
      </c>
    </row>
    <row r="108" spans="1:28" ht="25.5">
      <c r="A108" s="76">
        <v>29</v>
      </c>
      <c r="B108" s="77" t="s">
        <v>132</v>
      </c>
      <c r="C108" s="78" t="s">
        <v>227</v>
      </c>
      <c r="D108" s="98" t="s">
        <v>228</v>
      </c>
      <c r="E108" s="80">
        <v>1</v>
      </c>
      <c r="F108" s="79" t="s">
        <v>219</v>
      </c>
      <c r="K108" s="82">
        <v>0.2</v>
      </c>
      <c r="L108" s="82">
        <f>E108*K108</f>
        <v>0.2</v>
      </c>
      <c r="O108" s="79">
        <v>20</v>
      </c>
      <c r="P108" s="79" t="s">
        <v>116</v>
      </c>
      <c r="V108" s="83" t="s">
        <v>45</v>
      </c>
      <c r="W108" s="84">
        <v>2.6659999999999999</v>
      </c>
      <c r="Z108" s="79" t="s">
        <v>220</v>
      </c>
      <c r="AB108" s="79">
        <v>6</v>
      </c>
    </row>
    <row r="109" spans="1:28">
      <c r="A109" s="76">
        <v>30</v>
      </c>
      <c r="B109" s="77" t="s">
        <v>132</v>
      </c>
      <c r="C109" s="78" t="s">
        <v>229</v>
      </c>
      <c r="D109" s="98" t="s">
        <v>230</v>
      </c>
      <c r="E109" s="80">
        <v>420</v>
      </c>
      <c r="F109" s="79" t="s">
        <v>219</v>
      </c>
      <c r="O109" s="79">
        <v>20</v>
      </c>
      <c r="P109" s="79" t="s">
        <v>116</v>
      </c>
      <c r="V109" s="83" t="s">
        <v>45</v>
      </c>
      <c r="W109" s="84">
        <v>1119.72</v>
      </c>
      <c r="Z109" s="79" t="s">
        <v>220</v>
      </c>
      <c r="AB109" s="79">
        <v>6</v>
      </c>
    </row>
    <row r="110" spans="1:28">
      <c r="D110" s="98" t="s">
        <v>231</v>
      </c>
      <c r="V110" s="83" t="s">
        <v>0</v>
      </c>
    </row>
    <row r="111" spans="1:28">
      <c r="D111" s="98" t="s">
        <v>232</v>
      </c>
      <c r="V111" s="83" t="s">
        <v>0</v>
      </c>
    </row>
    <row r="112" spans="1:28">
      <c r="A112" s="76">
        <v>31</v>
      </c>
      <c r="B112" s="77" t="s">
        <v>132</v>
      </c>
      <c r="C112" s="78" t="s">
        <v>233</v>
      </c>
      <c r="D112" s="98" t="s">
        <v>234</v>
      </c>
      <c r="E112" s="80">
        <v>144.30500000000001</v>
      </c>
      <c r="F112" s="79" t="s">
        <v>153</v>
      </c>
      <c r="O112" s="79">
        <v>20</v>
      </c>
      <c r="P112" s="79" t="s">
        <v>116</v>
      </c>
      <c r="V112" s="83" t="s">
        <v>45</v>
      </c>
      <c r="W112" s="84">
        <v>11.833</v>
      </c>
      <c r="Z112" s="79" t="s">
        <v>235</v>
      </c>
      <c r="AB112" s="79">
        <v>6</v>
      </c>
    </row>
    <row r="113" spans="1:23">
      <c r="D113" s="110" t="s">
        <v>236</v>
      </c>
      <c r="E113" s="111">
        <f>J113</f>
        <v>0</v>
      </c>
      <c r="H113" s="111"/>
      <c r="I113" s="111"/>
      <c r="J113" s="111"/>
      <c r="L113" s="112">
        <f>SUM(L98:L112)</f>
        <v>1.6929399999999999</v>
      </c>
      <c r="N113" s="113">
        <f>SUM(N98:N112)</f>
        <v>0</v>
      </c>
      <c r="W113" s="84">
        <f>SUM(W98:W112)</f>
        <v>1160.633</v>
      </c>
    </row>
    <row r="115" spans="1:23">
      <c r="D115" s="155" t="s">
        <v>237</v>
      </c>
      <c r="E115" s="111">
        <f>J115</f>
        <v>0</v>
      </c>
      <c r="H115" s="111"/>
      <c r="I115" s="111"/>
      <c r="J115" s="111"/>
      <c r="L115" s="112">
        <f>+L48+L76+L84+L96+L113</f>
        <v>144.30496959999999</v>
      </c>
      <c r="N115" s="113">
        <f>+N48+N76+N84+N96+N113</f>
        <v>0</v>
      </c>
      <c r="W115" s="84">
        <f>+W48+W76+W84+W96+W113</f>
        <v>1812.5910000000001</v>
      </c>
    </row>
    <row r="116" spans="1:23">
      <c r="D116" s="155"/>
      <c r="E116" s="111"/>
      <c r="H116" s="111"/>
      <c r="I116" s="111"/>
      <c r="J116" s="111"/>
      <c r="L116" s="112"/>
      <c r="N116" s="113"/>
    </row>
    <row r="117" spans="1:23">
      <c r="B117" s="108" t="s">
        <v>244</v>
      </c>
      <c r="L117" s="112"/>
      <c r="N117" s="113"/>
    </row>
    <row r="118" spans="1:23">
      <c r="B118" s="108"/>
      <c r="L118" s="112"/>
      <c r="N118" s="113"/>
    </row>
    <row r="119" spans="1:23">
      <c r="B119" s="78" t="s">
        <v>244</v>
      </c>
      <c r="L119" s="112"/>
      <c r="N119" s="113"/>
    </row>
    <row r="120" spans="1:23">
      <c r="A120" s="76">
        <v>32</v>
      </c>
      <c r="B120" s="77" t="s">
        <v>245</v>
      </c>
      <c r="C120" s="78" t="s">
        <v>247</v>
      </c>
      <c r="D120" s="158" t="s">
        <v>248</v>
      </c>
      <c r="E120" s="80">
        <v>1</v>
      </c>
      <c r="F120" s="79" t="s">
        <v>249</v>
      </c>
      <c r="L120" s="112"/>
      <c r="N120" s="113"/>
    </row>
    <row r="121" spans="1:23">
      <c r="D121" s="110" t="s">
        <v>246</v>
      </c>
      <c r="E121" s="111">
        <f>J121</f>
        <v>0</v>
      </c>
      <c r="H121" s="111"/>
      <c r="I121" s="111"/>
      <c r="J121" s="111"/>
      <c r="L121" s="112"/>
      <c r="N121" s="113"/>
    </row>
    <row r="122" spans="1:23">
      <c r="L122" s="112"/>
      <c r="N122" s="113"/>
    </row>
    <row r="123" spans="1:23">
      <c r="D123" s="155" t="s">
        <v>246</v>
      </c>
      <c r="E123" s="111">
        <f>J123</f>
        <v>0</v>
      </c>
      <c r="H123" s="111"/>
      <c r="I123" s="111"/>
      <c r="J123" s="111"/>
      <c r="L123" s="112"/>
      <c r="N123" s="113"/>
    </row>
    <row r="125" spans="1:23">
      <c r="D125" s="156" t="s">
        <v>240</v>
      </c>
      <c r="E125" s="111">
        <f>J125</f>
        <v>0</v>
      </c>
      <c r="H125" s="111"/>
      <c r="I125" s="111"/>
      <c r="J125" s="111"/>
      <c r="L125" s="112">
        <f>+L115</f>
        <v>144.30496959999999</v>
      </c>
      <c r="N125" s="113">
        <f>+N115</f>
        <v>0</v>
      </c>
      <c r="W125" s="84">
        <f>+W115</f>
        <v>1812.5910000000001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Kryci list</vt:lpstr>
      <vt:lpstr>Prehlad</vt:lpstr>
      <vt:lpstr>Prehlad!Názvy_tlače</vt:lpstr>
      <vt:lpstr>'Kryci list'!Oblasť_tlače</vt:lpstr>
      <vt:lpstr>Prehlad!Oblasť_tlače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2018-04-16T13:44:00Z</cp:lastPrinted>
  <dcterms:created xsi:type="dcterms:W3CDTF">1999-04-06T07:39:42Z</dcterms:created>
  <dcterms:modified xsi:type="dcterms:W3CDTF">2018-06-26T15:46:08Z</dcterms:modified>
</cp:coreProperties>
</file>