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Zhrnutie exportu" sheetId="1" r:id="rId4"/>
    <sheet name="Kryci list" sheetId="2" r:id="rId5"/>
    <sheet name="Rekapitulacia" sheetId="3" r:id="rId6"/>
    <sheet name="Prehlad" sheetId="4" r:id="rId7"/>
  </sheets>
</workbook>
</file>

<file path=xl/sharedStrings.xml><?xml version="1.0" encoding="utf-8"?>
<sst xmlns="http://schemas.openxmlformats.org/spreadsheetml/2006/main" uniqueCount="727">
  <si>
    <t>Tento dokument bol exportovaný z apky Numbers. Každá tabuľka bola skonvertovaná na pracovný hárok v Excel formáte. Všetky ostatné objekty z každého hárka Numbers boli umiestnené na samostatné pracovné hárky. Nezabudnite, že výpočty vzorcov sa v Exceli môžu líšiť.</t>
  </si>
  <si>
    <t>Názov hárka Numbers</t>
  </si>
  <si>
    <t>Názov tabuľky Numbers</t>
  </si>
  <si>
    <t>Názov pracovného hárka Excel</t>
  </si>
  <si>
    <t>Kryci list</t>
  </si>
  <si>
    <t>Tabuľka 1</t>
  </si>
  <si>
    <t>Danken s.r.o.</t>
  </si>
  <si>
    <t xml:space="preserve"> Stavba : MŠ Vihorlatská - drevostavba, odhadovaný rozpočet na základe štúdie</t>
  </si>
  <si>
    <t>Miesto:</t>
  </si>
  <si>
    <t>Bratislava, Vihorlatská ul.</t>
  </si>
  <si>
    <t>Rozpočet:</t>
  </si>
  <si>
    <t xml:space="preserve"> </t>
  </si>
  <si>
    <t>JKSO :</t>
  </si>
  <si>
    <t>Spracoval:</t>
  </si>
  <si>
    <t>Ing.arch. Marcel Dzurilla</t>
  </si>
  <si>
    <t>Dňa:</t>
  </si>
  <si>
    <t>07 2018</t>
  </si>
  <si>
    <t>Zmluva č.:</t>
  </si>
  <si>
    <t xml:space="preserve"> Odberateľ:</t>
  </si>
  <si>
    <t>MČ Bratislava - Nové Mesto</t>
  </si>
  <si>
    <t>82108</t>
  </si>
  <si>
    <t>Bratislava</t>
  </si>
  <si>
    <t>IČO:</t>
  </si>
  <si>
    <t>DIČ:</t>
  </si>
  <si>
    <t xml:space="preserve"> Dodávateľ:</t>
  </si>
  <si>
    <t xml:space="preserve"> Projektant:</t>
  </si>
  <si>
    <t>Raum3, s.r.o.</t>
  </si>
  <si>
    <t>81104</t>
  </si>
  <si>
    <t>M3 OP</t>
  </si>
  <si>
    <t>1</t>
  </si>
  <si>
    <t>M2 UP</t>
  </si>
  <si>
    <t>M2 ZP</t>
  </si>
  <si>
    <t>M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</si>
  <si>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</si>
  <si>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</si>
  <si>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</si>
  <si>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</si>
  <si>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</si>
  <si>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</si>
  <si>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</si>
  <si>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</si>
  <si>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</si>
  <si>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</si>
  <si>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</si>
  <si>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</si>
  <si>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</si>
  <si>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</si>
  <si>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</si>
  <si>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</si>
  <si>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</si>
  <si>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</si>
  <si>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</si>
  <si>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</si>
  <si>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</si>
  <si>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</si>
  <si>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</si>
  <si>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</si>
  <si>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</si>
  <si>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</si>
  <si>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</si>
  <si>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</si>
  <si>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</si>
  <si>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</si>
  <si>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</si>
  <si>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</si>
  <si>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</si>
  <si>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</si>
  <si>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</si>
  <si>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</si>
  <si>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</si>
  <si>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</si>
  <si>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</si>
  <si>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</si>
  <si>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</si>
  <si>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</si>
  <si>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Rekapitulacia</t>
  </si>
  <si>
    <t>Odberateľ: MČ Bratislava - Nové Mesto</t>
  </si>
  <si>
    <t xml:space="preserve">Spracoval: Ing.arch. Marcel Dzurilla                         </t>
  </si>
  <si>
    <t>Projektant: Raum3, s.r.o.</t>
  </si>
  <si>
    <t xml:space="preserve">JKSO : </t>
  </si>
  <si>
    <t xml:space="preserve">Dodávateľ: </t>
  </si>
  <si>
    <t>Dátum: 07 2018</t>
  </si>
  <si>
    <t>Stavba : MŠ Vihorlatská - odhadovaný rozpočet na základe štúdie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</si>
  <si>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</si>
  <si>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</si>
  <si>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</si>
  <si>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</si>
  <si>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</si>
  <si>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</si>
  <si>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</si>
  <si>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</si>
  <si>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1 - ZEMNE PRÁCE</t>
  </si>
  <si>
    <t>2 - ZÁKLADY</t>
  </si>
  <si>
    <t>3 - ZVISLÉ A KOMPLETNÉ KONŠTRUKCIE</t>
  </si>
  <si>
    <t>6 - ÚPRAVY POVRCHOV, PODLAHY, VÝPLNE</t>
  </si>
  <si>
    <t>9 - OSTATNÉ KONŠTRUKCIE A PRÁCE</t>
  </si>
  <si>
    <t xml:space="preserve">PRÁCE A DODÁVKY HSV  spolu: </t>
  </si>
  <si>
    <t>711 - Izolácie proti vode a vlhkosti</t>
  </si>
  <si>
    <t>712 - Povlakové krytiny</t>
  </si>
  <si>
    <t>713 - Izolácie tepelné</t>
  </si>
  <si>
    <t>714 - Akustické a protiotrasové op.</t>
  </si>
  <si>
    <t>72 - ZDRAVOTNO - TECHNICKÉ INŠTALÁCIE</t>
  </si>
  <si>
    <t>73 - ÚSTREDNE VYKUROVANIE</t>
  </si>
  <si>
    <t>762 - Konštrukcie tesárske</t>
  </si>
  <si>
    <t>763 - Konštrukcie  - drevostavby</t>
  </si>
  <si>
    <t>764 - Konštrukcie klampiarske</t>
  </si>
  <si>
    <t>766 - Konštrukcie stolárske</t>
  </si>
  <si>
    <t>767 - Konštrukcie doplnk. kovové stavebné</t>
  </si>
  <si>
    <t>771 - Podlahy z dlaždíc  keramických</t>
  </si>
  <si>
    <t>776 - Podlahy povlakové</t>
  </si>
  <si>
    <t>781 - Obklady z obkladačiek a dosiek</t>
  </si>
  <si>
    <t>783 - Nátery</t>
  </si>
  <si>
    <t>784 - Maľby</t>
  </si>
  <si>
    <t>786 - Čalunnícke úpravy</t>
  </si>
  <si>
    <t xml:space="preserve">PRÁCE A DODÁVKY PSV  spolu: </t>
  </si>
  <si>
    <t>M21 - 155 Elektromontáže</t>
  </si>
  <si>
    <t>999 - MCE ostatné</t>
  </si>
  <si>
    <t xml:space="preserve">PRÁCE A DODÁVKY M  spolu: </t>
  </si>
  <si>
    <t>Za rozpočet celkom</t>
  </si>
  <si>
    <t>Prehlad</t>
  </si>
  <si>
    <t xml:space="preserve">Spracoval: Ing.arch. Marcel Dzurilla               </t>
  </si>
  <si>
    <t>V module</t>
  </si>
  <si>
    <t>Hlavička1</t>
  </si>
  <si>
    <t>Mena</t>
  </si>
  <si>
    <t>Hlavička2</t>
  </si>
  <si>
    <t>Obdobie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</si>
  <si>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</si>
  <si>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</si>
  <si>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</si>
  <si>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</si>
  <si>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</si>
  <si>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</si>
  <si>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</si>
  <si>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</si>
  <si>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</si>
  <si>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</si>
  <si>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 xml:space="preserve">Prehľad rozpočtových nákladov v EUR  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</si>
  <si>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</si>
  <si>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</si>
  <si>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</si>
  <si>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</si>
  <si>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</si>
  <si>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</si>
  <si>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</si>
  <si>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</si>
  <si>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</si>
  <si>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</si>
  <si>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</si>
  <si>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</si>
  <si>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</si>
  <si>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</si>
  <si>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</si>
  <si>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</si>
  <si>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</si>
  <si>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</si>
  <si>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</si>
  <si>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</si>
  <si>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</si>
  <si>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</si>
  <si>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</si>
  <si>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</si>
  <si>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</si>
  <si>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</si>
  <si>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</si>
  <si>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</si>
  <si>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</si>
  <si>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</si>
  <si>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PRÁCE A DODÁVKY HSV</t>
  </si>
  <si>
    <t>272</t>
  </si>
  <si>
    <t xml:space="preserve">11310-6241   </t>
  </si>
  <si>
    <t xml:space="preserve">Rozobratie dlažby vozov. z cestných panelov                                                                             </t>
  </si>
  <si>
    <t xml:space="preserve">m2      </t>
  </si>
  <si>
    <t xml:space="preserve">                    </t>
  </si>
  <si>
    <t>45.11.11</t>
  </si>
  <si>
    <t xml:space="preserve">0503016602240       </t>
  </si>
  <si>
    <t>15,23*22,43 =   341.609</t>
  </si>
  <si>
    <t>a</t>
  </si>
  <si>
    <t xml:space="preserve">13120-1101   </t>
  </si>
  <si>
    <t xml:space="preserve">Hĺbenie jám nezapaž. v horn. tr. 3 do 100 m3                                                                            </t>
  </si>
  <si>
    <t xml:space="preserve">m3      </t>
  </si>
  <si>
    <t>45.11.21</t>
  </si>
  <si>
    <t xml:space="preserve">0103010202001       </t>
  </si>
  <si>
    <t>446,9*0,1 =   44.690</t>
  </si>
  <si>
    <t xml:space="preserve">13120-1109   </t>
  </si>
  <si>
    <t xml:space="preserve">Príplatok za lepivosť v horn. tr. 3                                                                                     </t>
  </si>
  <si>
    <t xml:space="preserve">0103010202009       </t>
  </si>
  <si>
    <t>44,690/3 =   14.897</t>
  </si>
  <si>
    <t xml:space="preserve">13220-1101   </t>
  </si>
  <si>
    <t xml:space="preserve">Hĺbenie rýh šírka do 60 cm v horn. tr. 3 do 100 m3                                                                      </t>
  </si>
  <si>
    <t xml:space="preserve">0103020102001       </t>
  </si>
  <si>
    <t>(7,62+5,21+27,6+7,15*2+22,43+17,52+6,15+2,65*2+5,25)*1,05*0,6 =   70.169</t>
  </si>
  <si>
    <t>"exterier" (5,6*2+22,43+1,25*2)*0,8*0,4 =   11.562</t>
  </si>
  <si>
    <t>výmera je predbežná</t>
  </si>
  <si>
    <t>b</t>
  </si>
  <si>
    <t xml:space="preserve">13220-1109   </t>
  </si>
  <si>
    <t xml:space="preserve">Príplatok za lepivosť horniny tr. 3 v rýhach š. do 60 cm                                                                </t>
  </si>
  <si>
    <t xml:space="preserve">0103020102019       </t>
  </si>
  <si>
    <t>81,731/3 =   27.244</t>
  </si>
  <si>
    <t xml:space="preserve">16270-1105   </t>
  </si>
  <si>
    <t xml:space="preserve">Vodorovné premiestnenie výkopu do 10000 m horn. tr. 1-4                                                                 </t>
  </si>
  <si>
    <t>45.11.24</t>
  </si>
  <si>
    <t xml:space="preserve">010602              </t>
  </si>
  <si>
    <t>44,690+81,731 =   126.421</t>
  </si>
  <si>
    <t>001</t>
  </si>
  <si>
    <t xml:space="preserve">17110-1104   </t>
  </si>
  <si>
    <t xml:space="preserve">Násypy z hornín súdržných zhutnených do 102% PS                                                                         </t>
  </si>
  <si>
    <t xml:space="preserve">0104020201004       </t>
  </si>
  <si>
    <t>"exterier" 2,7*9,01*0,15*1,5 =   5.474</t>
  </si>
  <si>
    <t xml:space="preserve">17120-1201   </t>
  </si>
  <si>
    <t xml:space="preserve">Uloženie sypaniny na skládku + poplatok                                                                                 </t>
  </si>
  <si>
    <t xml:space="preserve">0104010007001       </t>
  </si>
  <si>
    <t xml:space="preserve">1 - ZEMNE PRÁCE  spolu: </t>
  </si>
  <si>
    <t>002</t>
  </si>
  <si>
    <t xml:space="preserve">27157-1112   </t>
  </si>
  <si>
    <t xml:space="preserve">Vankúš pod základy zo štrkopiesku netriedeného                                                                          </t>
  </si>
  <si>
    <t>45.25.21</t>
  </si>
  <si>
    <t xml:space="preserve">0201020             </t>
  </si>
  <si>
    <t>(109,2+138)*0,1 =   24.720</t>
  </si>
  <si>
    <t>(7,62+5,21+27,6+7,15*2+22,43+17,52+6,15+2,65*2+5,25)*0,1*0,6 =   6.683</t>
  </si>
  <si>
    <t>011</t>
  </si>
  <si>
    <t xml:space="preserve">27332-1411   </t>
  </si>
  <si>
    <t xml:space="preserve">Základové dosky zo železobetónu tr. C25/30                                                                              </t>
  </si>
  <si>
    <t>45.25.32</t>
  </si>
  <si>
    <t>287,4*0,2 =   57.480</t>
  </si>
  <si>
    <t xml:space="preserve">27335-1217   </t>
  </si>
  <si>
    <t xml:space="preserve">Debnenie základových dosák drevené tradičné, zhotovenie                                                                 </t>
  </si>
  <si>
    <t xml:space="preserve">1101011101001       </t>
  </si>
  <si>
    <t>94,4*0,2 =   18.880</t>
  </si>
  <si>
    <t xml:space="preserve">27335-1218   </t>
  </si>
  <si>
    <t xml:space="preserve">Debnenie základových dosák drevené tradičné, odstránenie                                                                </t>
  </si>
  <si>
    <t xml:space="preserve">1101011101002       </t>
  </si>
  <si>
    <t xml:space="preserve">27336-1821   </t>
  </si>
  <si>
    <t xml:space="preserve">Výstuž základových dosiek BSt 500 (10505)                                                                               </t>
  </si>
  <si>
    <t xml:space="preserve">t       </t>
  </si>
  <si>
    <t xml:space="preserve">1101032106001       </t>
  </si>
  <si>
    <t>57,48*65/1000 =   3.736</t>
  </si>
  <si>
    <t xml:space="preserve">27432-1312   </t>
  </si>
  <si>
    <t xml:space="preserve">Základové pásy zo železobetónu tr. C25/30                                                                               </t>
  </si>
  <si>
    <t xml:space="preserve">1101010204001       </t>
  </si>
  <si>
    <t>(7,62+5,21+27,6+7,15*2+22,43+17,52+6,15+2,65*2+5,25)*1,3*0,6 =   86.876</t>
  </si>
  <si>
    <t>"exterier" (5,6*2+22,43+1,25*2)*0,8*0,4*1,1 =   12.718</t>
  </si>
  <si>
    <t xml:space="preserve">27435-1215   </t>
  </si>
  <si>
    <t xml:space="preserve">Debnenie základových pásov zhotovenie                                                                                   </t>
  </si>
  <si>
    <t>(7,62+5,21+27,6+7,15*2+22,43+17,52+6,15+2,65*2+5,25)*1,3*2 =   289.588</t>
  </si>
  <si>
    <t xml:space="preserve">27435-1216   </t>
  </si>
  <si>
    <t xml:space="preserve">Debnenie základových pásov odstránenie                                                                                  </t>
  </si>
  <si>
    <t xml:space="preserve">27436-1821   </t>
  </si>
  <si>
    <t xml:space="preserve">Výstuž základových pásov BSt 500 (10505)                                                                                </t>
  </si>
  <si>
    <t xml:space="preserve">1101012106001       </t>
  </si>
  <si>
    <t>86,876*35/1000 =   3.041</t>
  </si>
  <si>
    <t xml:space="preserve">2 - ZÁKLADY  spolu: </t>
  </si>
  <si>
    <t>014</t>
  </si>
  <si>
    <t xml:space="preserve">31712-1151   </t>
  </si>
  <si>
    <t xml:space="preserve">Montáž prefa prekladu dodatočne do pripravených rýh sv. otvoru do 1050 mm                                               </t>
  </si>
  <si>
    <t xml:space="preserve">kus     </t>
  </si>
  <si>
    <t>45.21.72</t>
  </si>
  <si>
    <t xml:space="preserve">1202061600801       </t>
  </si>
  <si>
    <t>2 =   2.000</t>
  </si>
  <si>
    <t>MAT</t>
  </si>
  <si>
    <t xml:space="preserve">593 406530   </t>
  </si>
  <si>
    <t xml:space="preserve">Keramický preklad predpätý POROTHERM65 1250x120x65mm                                                                    </t>
  </si>
  <si>
    <t>26.61.12</t>
  </si>
  <si>
    <t xml:space="preserve">266112              </t>
  </si>
  <si>
    <t xml:space="preserve">34923-1811   </t>
  </si>
  <si>
    <t xml:space="preserve">Primurovka ostenia s ozubom z tehál vo vybúr. otvoroch s vysek. kapies 80-150 mm                                        </t>
  </si>
  <si>
    <t>45.25.50</t>
  </si>
  <si>
    <t xml:space="preserve">1204010100813       </t>
  </si>
  <si>
    <t>2*0,3*2 =   1.200</t>
  </si>
  <si>
    <t xml:space="preserve">3 - ZVISLÉ A KOMPLETNÉ KONŠTRUKCIE  spolu: </t>
  </si>
  <si>
    <t xml:space="preserve">61245-9171   </t>
  </si>
  <si>
    <t xml:space="preserve">Vyspravenie povrchu murovaných stien alebo ŽB konštr. maltou po bur.pracach                                             </t>
  </si>
  <si>
    <t>45.41.10</t>
  </si>
  <si>
    <t xml:space="preserve">1301030400021       </t>
  </si>
  <si>
    <t>(1,05*2*2)*0,3 =   1.260</t>
  </si>
  <si>
    <t xml:space="preserve">62525-2522   </t>
  </si>
  <si>
    <t xml:space="preserve">Zateplovací systém Nobasil bez povrchovej tenkovrstvej omietky hr. 100 mm                                               </t>
  </si>
  <si>
    <t xml:space="preserve">130908              </t>
  </si>
  <si>
    <t>7,52*5,78 =   43.466</t>
  </si>
  <si>
    <t xml:space="preserve">62525-2525   </t>
  </si>
  <si>
    <t xml:space="preserve">Zateplovací systém Nobasil bez povrchovej tenkovrstvej omietky hr. 200 mm                                               </t>
  </si>
  <si>
    <t>6,19*5,78 =   35.778</t>
  </si>
  <si>
    <t xml:space="preserve">62599-1110   </t>
  </si>
  <si>
    <t xml:space="preserve">Zatepl. vonk. stien a podhľadov omietka zo such. zmesí a dosky Pavatex hr.200 mm vrátane rohových, soklových, APU lišt  </t>
  </si>
  <si>
    <t xml:space="preserve">110702              </t>
  </si>
  <si>
    <t>(7,52+2,75+13,55+7,87+6,19)*1,64+(5,25+5,07+7,15+22,43+17,52+0,15)*7,94+1,9*2*4,5+1,9*7,55 =   550.674</t>
  </si>
  <si>
    <t>-(3,45*2,8+2,2*2,8*3+4,34*2,4*2+2,17*2,4+0,6*0,6*2+1,8*0,6*4+2,215*1,81+1,15*2,8+6,45*2,4*3+3,45*1,81)*0,9 =   -107.220</t>
  </si>
  <si>
    <t xml:space="preserve">63131-3511   </t>
  </si>
  <si>
    <t xml:space="preserve">Mazanina z betónu prostého tr. C12/15 hr. 8-12 cm                                                                       </t>
  </si>
  <si>
    <t xml:space="preserve">1401010104001       </t>
  </si>
  <si>
    <t xml:space="preserve">63131-5711   </t>
  </si>
  <si>
    <t xml:space="preserve">Mazanina z betónu prostého tr. C25/30 hr. 12-24 cm                                                                      </t>
  </si>
  <si>
    <t xml:space="preserve">1401010105003       </t>
  </si>
  <si>
    <t>"exterier" (2,8*22,43+2,7*9,01)*0,15 =   13.070</t>
  </si>
  <si>
    <t xml:space="preserve">63131-9175   </t>
  </si>
  <si>
    <t xml:space="preserve">Prípl. za stiahnutie povrchu mazaniny pred vlož. výstuže hr. do 24 cm                                                   </t>
  </si>
  <si>
    <t xml:space="preserve">1401010190953       </t>
  </si>
  <si>
    <t xml:space="preserve">63136-2021   </t>
  </si>
  <si>
    <t xml:space="preserve">Výstuž betónových mazanín zo zvarovaných sietí Kari                                                                     </t>
  </si>
  <si>
    <t xml:space="preserve">1401012107002       </t>
  </si>
  <si>
    <t>"exterier" (2,8*22,43+2,7*9,01)*5,1*1,1/1000 =   0.489</t>
  </si>
  <si>
    <t xml:space="preserve">63157-1002   </t>
  </si>
  <si>
    <t xml:space="preserve">Okap.chodník z kameniva triedeného 16-32 tr. I                                                                          </t>
  </si>
  <si>
    <t xml:space="preserve">14030151            </t>
  </si>
  <si>
    <t>"exterier" (5,07+7,15+17,52)*0,6*0,1 =   1.784</t>
  </si>
  <si>
    <t xml:space="preserve">63244-1223   </t>
  </si>
  <si>
    <t xml:space="preserve">Poter anhydridový samonivelizačný hr. do 40 mm C30 liaty                                                                </t>
  </si>
  <si>
    <t xml:space="preserve">  .  .  </t>
  </si>
  <si>
    <t>"P4" 11,64+14,21 =   25.850</t>
  </si>
  <si>
    <t xml:space="preserve">63244-1224   </t>
  </si>
  <si>
    <t xml:space="preserve">Poter anhydridový samonivelizačný hr. do 45 mm C30 liaty                                                                </t>
  </si>
  <si>
    <t>"P2" 6,26+5,22+11,64+14,21 =   37.330</t>
  </si>
  <si>
    <t xml:space="preserve">63244-1225   </t>
  </si>
  <si>
    <t xml:space="preserve">Poter anhydridový samonivelizačný hr. do 50 mm C30 liaty                                                                </t>
  </si>
  <si>
    <t>"P3" 44,52+15,75+54,49*2+53,17+3,63+7,85+3,61 =   237.510</t>
  </si>
  <si>
    <t xml:space="preserve">63244-1226   </t>
  </si>
  <si>
    <t xml:space="preserve">Poter anhydridový samonivelizačný hr. do 55 mm C30 liaty                                                                </t>
  </si>
  <si>
    <t>"P1" 5,53+55,17+54,49*2+39,96+3,61+12,84 =   226.090</t>
  </si>
  <si>
    <t xml:space="preserve">6 - ÚPRAVY POVRCHOV, PODLAHY, VÝPLNE  spolu: </t>
  </si>
  <si>
    <t>221</t>
  </si>
  <si>
    <t xml:space="preserve">91656-1111   </t>
  </si>
  <si>
    <t xml:space="preserve">Osadenie záhonového obrubníka betónového do lôžka z betónu s bočnou oporou                                              </t>
  </si>
  <si>
    <t xml:space="preserve">m       </t>
  </si>
  <si>
    <t>45.23.12</t>
  </si>
  <si>
    <t xml:space="preserve">222508              </t>
  </si>
  <si>
    <t>"exterier" 5,07+7,15+17,52+4*0,6 =   32.140</t>
  </si>
  <si>
    <t xml:space="preserve">592 173208   </t>
  </si>
  <si>
    <t xml:space="preserve">Obrubník záhonový 100x5x20                                                                                              </t>
  </si>
  <si>
    <t>26.61.11</t>
  </si>
  <si>
    <t>32,14*1,05 =   33.747</t>
  </si>
  <si>
    <t>003</t>
  </si>
  <si>
    <t xml:space="preserve">94194-1041   </t>
  </si>
  <si>
    <t xml:space="preserve">Montáž lešenia ľahk. radového s podlahami š. do 1,2 m v. do 10 m                                                        </t>
  </si>
  <si>
    <t>45.25.10</t>
  </si>
  <si>
    <t xml:space="preserve">0301010102001       </t>
  </si>
  <si>
    <t>(5,25+5,07+7,15+22,43+17,52+0,15+1,9*2)*7,94 =   487.278</t>
  </si>
  <si>
    <t xml:space="preserve">94194-1291   </t>
  </si>
  <si>
    <t xml:space="preserve">Príplatok za prvý a každý ďalší mesiac použitia lešenia k pol. -1041                                                    </t>
  </si>
  <si>
    <t xml:space="preserve">0301010102091       </t>
  </si>
  <si>
    <t xml:space="preserve">94194-1841   </t>
  </si>
  <si>
    <t xml:space="preserve">Demontáž lešenia ľahk. radového s podlahami š. do 1,2 m v. do 10 m                                                      </t>
  </si>
  <si>
    <t xml:space="preserve">0301010102501       </t>
  </si>
  <si>
    <t xml:space="preserve">94195-5002   </t>
  </si>
  <si>
    <t xml:space="preserve">Lešenie ľahké prac. pomocné výš. podlahy do 1,9 m                                                                       </t>
  </si>
  <si>
    <t xml:space="preserve">0303010302001       </t>
  </si>
  <si>
    <t>469,860+56,92 =   526.780</t>
  </si>
  <si>
    <t xml:space="preserve">95290-1111   </t>
  </si>
  <si>
    <t xml:space="preserve">Vyčistenie budov byt. alebo občian. výstavby pri výške podlažia do 4 m                                                  </t>
  </si>
  <si>
    <t>45.45.13</t>
  </si>
  <si>
    <t xml:space="preserve">1226032500051       </t>
  </si>
  <si>
    <t>263,42+263,36 =   526.780</t>
  </si>
  <si>
    <t xml:space="preserve">95394-31235  </t>
  </si>
  <si>
    <t xml:space="preserve">Osadenie hasiacich prístrojov do 15 kg bez dodávky                                                                      </t>
  </si>
  <si>
    <t xml:space="preserve">1226063200006       </t>
  </si>
  <si>
    <t xml:space="preserve">998 900000   </t>
  </si>
  <si>
    <t xml:space="preserve">Hasiaci prístroj práškový 6 kg                                                                                          </t>
  </si>
  <si>
    <t>013</t>
  </si>
  <si>
    <t xml:space="preserve">97103-3641   </t>
  </si>
  <si>
    <t xml:space="preserve">Vybúr. otvorov do 4 m2 v murive tehl. MV, MVC hr. do 30 cm                                                              </t>
  </si>
  <si>
    <t xml:space="preserve">0501070300034       </t>
  </si>
  <si>
    <t>1,05*2*0,3 =   0.630</t>
  </si>
  <si>
    <t xml:space="preserve">97403-1664   </t>
  </si>
  <si>
    <t xml:space="preserve">Vysekanie rýh v tehel. murive pre nosníky do 15 x 15 cm                                                                 </t>
  </si>
  <si>
    <t xml:space="preserve">0501060300143       </t>
  </si>
  <si>
    <t>1,25*2 =   2.500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</si>
  <si>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</si>
  <si>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</si>
  <si>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0508020002001       </t>
  </si>
  <si>
    <t xml:space="preserve">97908-1121   </t>
  </si>
  <si>
    <t xml:space="preserve">Odvoz sute a vybúraných hmôt na skládku každý ďalší 1 km                                                                </t>
  </si>
  <si>
    <t xml:space="preserve">0508020002002       </t>
  </si>
  <si>
    <t xml:space="preserve">97908-2111   </t>
  </si>
  <si>
    <t xml:space="preserve">Vnútrostavenisková doprava sute a vybúraných hmôt do 10 m                                                               </t>
  </si>
  <si>
    <t xml:space="preserve">0508038801001       </t>
  </si>
  <si>
    <t xml:space="preserve">97908-2121   </t>
  </si>
  <si>
    <t xml:space="preserve">Vnútrost. doprava sute a vybúraných hmôt každých ďalších 5 m                                                            </t>
  </si>
  <si>
    <t xml:space="preserve">0508038801002       </t>
  </si>
  <si>
    <t xml:space="preserve">97913-1409   </t>
  </si>
  <si>
    <t xml:space="preserve">Poplatok za ulož.a znešk.staveb.sute na vymedzených skládkach "O"-ostatný odpad                                         </t>
  </si>
  <si>
    <t xml:space="preserve">050803              </t>
  </si>
  <si>
    <t xml:space="preserve">99801-1002   </t>
  </si>
  <si>
    <t xml:space="preserve">Presun hmôt pre budovy murované výšky do 12 m                                                                           </t>
  </si>
  <si>
    <t>45.21.6*</t>
  </si>
  <si>
    <t xml:space="preserve">149914              </t>
  </si>
  <si>
    <t xml:space="preserve">9 - OSTATNÉ KONŠTRUKCIE A PRÁCE  spolu: </t>
  </si>
  <si>
    <t>PRÁCE A DODÁVKY PSV</t>
  </si>
  <si>
    <t>711</t>
  </si>
  <si>
    <t xml:space="preserve">71111-1001   </t>
  </si>
  <si>
    <t xml:space="preserve">Zhotovenie izolácie proti vlhkosti za studena vodor. náterom asfalt. penetr.                                            </t>
  </si>
  <si>
    <t>I</t>
  </si>
  <si>
    <t>45.22.20</t>
  </si>
  <si>
    <t xml:space="preserve">6101010101001       </t>
  </si>
  <si>
    <t>287,4 =   287.400</t>
  </si>
  <si>
    <t xml:space="preserve">111 631500   </t>
  </si>
  <si>
    <t xml:space="preserve">Lak asfaltový ICOPAL                                                                                                    </t>
  </si>
  <si>
    <t>26.82.13</t>
  </si>
  <si>
    <t>(287,4+47,2)*0,00035 =   0.117</t>
  </si>
  <si>
    <t xml:space="preserve">71111-2001   </t>
  </si>
  <si>
    <t xml:space="preserve">Zhotovenie izolácie proti vlhkosti za studena zvislá náterom asfalt. penetr.                                            </t>
  </si>
  <si>
    <t xml:space="preserve">6101010102001       </t>
  </si>
  <si>
    <t>94,4*0,5 =   47.200</t>
  </si>
  <si>
    <t xml:space="preserve">71114-1559   </t>
  </si>
  <si>
    <t xml:space="preserve">Zhotovenie izolácie proti vlhkosti pritavením NAIP vodor.                                                               </t>
  </si>
  <si>
    <t xml:space="preserve">6101010201002       </t>
  </si>
  <si>
    <t>287,4*2 =   574.800</t>
  </si>
  <si>
    <t xml:space="preserve">628 322810   </t>
  </si>
  <si>
    <t xml:space="preserve">Pás ťažký asfaltový HYDROBIT V 60 S 35                                                                                  </t>
  </si>
  <si>
    <t>21.12.56</t>
  </si>
  <si>
    <t>(287,4+47,2)*1,2 =   401.520</t>
  </si>
  <si>
    <t xml:space="preserve">628 361100   </t>
  </si>
  <si>
    <t xml:space="preserve">Pás ťažký asfaltový FOALBIT AL S 40                                                                                     </t>
  </si>
  <si>
    <t xml:space="preserve">71114-2559   </t>
  </si>
  <si>
    <t xml:space="preserve">Zhotovenie izolácie proti vlhkosti pritavením NAIP zvislá                                                               </t>
  </si>
  <si>
    <t xml:space="preserve">6101010202002       </t>
  </si>
  <si>
    <t>47,2*2 =   94.400</t>
  </si>
  <si>
    <t xml:space="preserve">71119-3121   </t>
  </si>
  <si>
    <t xml:space="preserve">Izolácia proti vlhkosti muriva vodor. AQUAFIN 2K                                                                        </t>
  </si>
  <si>
    <t xml:space="preserve">610101              </t>
  </si>
  <si>
    <t xml:space="preserve">71119-3131   </t>
  </si>
  <si>
    <t xml:space="preserve">Izolácia proti vlhkosti muriva zvislá AQUAFIN 2K                                                                        </t>
  </si>
  <si>
    <t>(2,9*2+1,8*2+4,35*2+2,9*2+0,845*2+0,955*2+5,75*2+2,5*2+1,7*2)*0,3 =   14.220</t>
  </si>
  <si>
    <t>(4,35*2+2,9*2+0,845*2+0,955*2+5,75*2+2,5*2+1,7*2)*0,3 =   11.400</t>
  </si>
  <si>
    <t xml:space="preserve">99871-1202   </t>
  </si>
  <si>
    <t xml:space="preserve">Presun hmôt pre izolácie proti vode v objektoch výšky do 12 m                                                           </t>
  </si>
  <si>
    <t xml:space="preserve">%       </t>
  </si>
  <si>
    <t xml:space="preserve">6199610101602       </t>
  </si>
  <si>
    <t xml:space="preserve">711 - Izolácie proti vode a vlhkosti  spolu: </t>
  </si>
  <si>
    <t>712</t>
  </si>
  <si>
    <t xml:space="preserve">71236-1705   </t>
  </si>
  <si>
    <t xml:space="preserve">Zhotovenie povlakovej krytiny striech do 10° fóliou lepenou so zvaranými spojmi a mech.kotvenie                         </t>
  </si>
  <si>
    <t>"S1" 285+97*0,5 =   333.500</t>
  </si>
  <si>
    <t xml:space="preserve">283 220210   </t>
  </si>
  <si>
    <t xml:space="preserve">Fólia HYDROIZOL FATRAFOL  DR.810 hr. 1,5 š.1300mm                                                                       </t>
  </si>
  <si>
    <t>25.21.30</t>
  </si>
  <si>
    <t>"S1" (285+97*0,5)*1,2 =   400.200</t>
  </si>
  <si>
    <t xml:space="preserve">71239-1171   </t>
  </si>
  <si>
    <t xml:space="preserve">Zhotovenie povl. krytiny striech do 10° na sucho z podkladnej textílie                                                  </t>
  </si>
  <si>
    <t>45.22.12</t>
  </si>
  <si>
    <t xml:space="preserve">6102010501001       </t>
  </si>
  <si>
    <t xml:space="preserve">693 665120   </t>
  </si>
  <si>
    <t xml:space="preserve">Geotextília polypropylénová TATRATEX PP 300g/m2                                                                         </t>
  </si>
  <si>
    <t>17.20.10</t>
  </si>
  <si>
    <t>"S1" (285+97*0,5)*2*1,05 =   700.350</t>
  </si>
  <si>
    <t xml:space="preserve">71239-1172   </t>
  </si>
  <si>
    <t xml:space="preserve">Zhotovenie povl. krytiny striech do 10° na sucho z ochrannej textílie                                                   </t>
  </si>
  <si>
    <t xml:space="preserve">6102010501002       </t>
  </si>
  <si>
    <t xml:space="preserve">71239-1382   </t>
  </si>
  <si>
    <t xml:space="preserve">Zhotovenie povl. krytiny striech do 10° násypom kameniva                                                                </t>
  </si>
  <si>
    <t xml:space="preserve">6102020501004       </t>
  </si>
  <si>
    <t>"S1" 285 =   285.000</t>
  </si>
  <si>
    <t xml:space="preserve">583 373030   </t>
  </si>
  <si>
    <t xml:space="preserve">Štrkopiesok frakcia 16-32                                                                                               </t>
  </si>
  <si>
    <t>14.21.11</t>
  </si>
  <si>
    <t>"S1" 285*0,08 =   22.800</t>
  </si>
  <si>
    <t xml:space="preserve">71239-1482   </t>
  </si>
  <si>
    <t xml:space="preserve">Zhotovenie povl. krytiny striech do 10° príplatok za kaž. ďal. 10 mm                                                    </t>
  </si>
  <si>
    <t xml:space="preserve">6102010701091       </t>
  </si>
  <si>
    <t>"S1" 285*3 =   855.000</t>
  </si>
  <si>
    <t xml:space="preserve">99871-2202   </t>
  </si>
  <si>
    <t xml:space="preserve">Presun hmôt pre izolácie povlakové v objektoch výšky do 12 m                                                            </t>
  </si>
  <si>
    <t xml:space="preserve">6199610201602       </t>
  </si>
  <si>
    <t xml:space="preserve">712 - Povlakové krytiny  spolu: </t>
  </si>
  <si>
    <t>713</t>
  </si>
  <si>
    <t xml:space="preserve">71312-1111   </t>
  </si>
  <si>
    <t xml:space="preserve">Montáž tep. izolácie podláh 1 x položenie                                                                               </t>
  </si>
  <si>
    <t>45.32.11</t>
  </si>
  <si>
    <t xml:space="preserve">6103011101010       </t>
  </si>
  <si>
    <t>"P3" (44,52+15,75+54,49*2+53,17+3,63+7,85+3,61)*2 =   475.020</t>
  </si>
  <si>
    <t>"P4" (11,64+14,21)*2 =   51.700</t>
  </si>
  <si>
    <t xml:space="preserve">283 100101   </t>
  </si>
  <si>
    <t xml:space="preserve">Doska zvukovoizolačná Vunohreus Wolf hr.15 mm 1250x625mm                                                                </t>
  </si>
  <si>
    <t>25.21.41</t>
  </si>
  <si>
    <t>"P3" (44,52+15,75+54,49*2+53,17+3,63+7,85+3,61)*1,05 =   249.386</t>
  </si>
  <si>
    <t>"P4" (11,64+14,21)*1,05 =   27.143</t>
  </si>
  <si>
    <t xml:space="preserve">283 1BA236   </t>
  </si>
  <si>
    <t xml:space="preserve">Doska  izolačná Isover  eps 150 S-6 hr.60mm 1000x500mm                                                                  </t>
  </si>
  <si>
    <t xml:space="preserve">283 1BA242   </t>
  </si>
  <si>
    <t xml:space="preserve">Doska  izolačná Isover  eps 150 S-15 hr.150mm 1000x500mm                                                                </t>
  </si>
  <si>
    <t>"P1" (5,53+55,17+54,49*2+39,96+3,61+12,84)*1,05 =   237.395</t>
  </si>
  <si>
    <t>"P2" (6,26+5,22+11,64+14,21)*1,05 =   39.197</t>
  </si>
  <si>
    <t xml:space="preserve">71312-1130   </t>
  </si>
  <si>
    <t xml:space="preserve">Montáž a dodávka systémovej dosky pre podlahové kúrenie hr.32 mm                                                        </t>
  </si>
  <si>
    <t xml:space="preserve">6103011102001       </t>
  </si>
  <si>
    <t xml:space="preserve">71312-1131   </t>
  </si>
  <si>
    <t xml:space="preserve">Montáž tep. izolácie atík                                                                                               </t>
  </si>
  <si>
    <t>(73,59+23,85)*0,6 =   58.464</t>
  </si>
  <si>
    <t xml:space="preserve">283 1LA333   </t>
  </si>
  <si>
    <t xml:space="preserve">Izolácia z extrudovaného polystyrénu Styrodur 3035 CS hr.50mm (1265x615mm)                                              </t>
  </si>
  <si>
    <t>58,464*1,05 =   61.387</t>
  </si>
  <si>
    <t xml:space="preserve">71314-1151   </t>
  </si>
  <si>
    <t xml:space="preserve">Montáž tep. izolácie striech, položenie na sucho                                                                        </t>
  </si>
  <si>
    <t xml:space="preserve">6103010904005       </t>
  </si>
  <si>
    <t xml:space="preserve">283 1B0307   </t>
  </si>
  <si>
    <t xml:space="preserve">Polystyrén extrudovaný Styrodur 2800 C hr.100 mm                                                                        </t>
  </si>
  <si>
    <t>"S1" 285*2*1,05 =   598.500</t>
  </si>
  <si>
    <t xml:space="preserve">283 1F0432   </t>
  </si>
  <si>
    <t xml:space="preserve">Doska z polystyrénu EPS 200 S - spádová hr.30-255 mm                                                                    </t>
  </si>
  <si>
    <t>"S1" 285*0,14*1,05 =   41.895</t>
  </si>
  <si>
    <t xml:space="preserve">71319-1132   </t>
  </si>
  <si>
    <t xml:space="preserve">Prekrytie izolácie tepelnej separačnou fóliou hr. 0,2 mm u podlah, striech alebo vrchom stropov                         </t>
  </si>
  <si>
    <t xml:space="preserve">71319-1410   </t>
  </si>
  <si>
    <t xml:space="preserve">Izolácia tepelná položenie parozábrany z PE folie /Isotec, Tyvek a pod./ hr 0,1m                                        </t>
  </si>
  <si>
    <t xml:space="preserve">6103020201001       </t>
  </si>
  <si>
    <t>"S1" 285+97*0,45 =   328.650</t>
  </si>
  <si>
    <t xml:space="preserve">99871-3202   </t>
  </si>
  <si>
    <t xml:space="preserve">Presun hmôt pre izolácie tepelné v objektoch výšky do 12 m                                                              </t>
  </si>
  <si>
    <t xml:space="preserve">6199610301602       </t>
  </si>
  <si>
    <t xml:space="preserve">713 - Izolácie tepelné  spolu: </t>
  </si>
  <si>
    <t>714</t>
  </si>
  <si>
    <t xml:space="preserve">71418-3002   </t>
  </si>
  <si>
    <t xml:space="preserve">Montáž akustic.izolácie , dosky ulož. medzistenová výplň                                                                </t>
  </si>
  <si>
    <t xml:space="preserve">610401              </t>
  </si>
  <si>
    <t>6,95*2*(3,33+3,17) =   90.350</t>
  </si>
  <si>
    <t xml:space="preserve">631 5CA575   </t>
  </si>
  <si>
    <t xml:space="preserve">Doska izolačná Isover Merino hr.10cm 1200x625mm                                                                         </t>
  </si>
  <si>
    <t>90,350*1,05 =   94.868</t>
  </si>
  <si>
    <t xml:space="preserve">99871-4202   </t>
  </si>
  <si>
    <t xml:space="preserve">Presun hmôt pre izolácie akustické v objektoch výšky do 12 m                                                            </t>
  </si>
  <si>
    <t>45.32.12</t>
  </si>
  <si>
    <t xml:space="preserve">6199610401602       </t>
  </si>
  <si>
    <t xml:space="preserve">714 - Akustické a protiotrasové op.  spolu: </t>
  </si>
  <si>
    <t>721</t>
  </si>
  <si>
    <t xml:space="preserve">720  -       </t>
  </si>
  <si>
    <t xml:space="preserve">Zdravotechnika vrátane zariaďovacích predmetov (samostatný rozpočet)                                                    </t>
  </si>
  <si>
    <t xml:space="preserve">EUR     </t>
  </si>
  <si>
    <t xml:space="preserve">72 - ZDRAVOTNO - TECHNICKÉ INŠTALÁCIE  spolu: </t>
  </si>
  <si>
    <t>731</t>
  </si>
  <si>
    <t xml:space="preserve">73   -       </t>
  </si>
  <si>
    <t xml:space="preserve">Vykurovanie vrátane kotolne, vykurovacích telies a podlahového kúrenia (samostatný rozpočet)                            </t>
  </si>
  <si>
    <t xml:space="preserve">73 - ÚSTREDNE VYKUROVANIE  spolu: </t>
  </si>
  <si>
    <t>762</t>
  </si>
  <si>
    <t xml:space="preserve">76234-1044   </t>
  </si>
  <si>
    <t xml:space="preserve">Debnenia atík z dosiek OSB 3 kotvených s teleskop.hmoždinkou a skrutk. hr 18mm                                          </t>
  </si>
  <si>
    <t xml:space="preserve">76252-1100   </t>
  </si>
  <si>
    <t xml:space="preserve">Montáž a dodávka podlahy na terase                                                                                      </t>
  </si>
  <si>
    <t>45.42.13</t>
  </si>
  <si>
    <t xml:space="preserve">6206020401          </t>
  </si>
  <si>
    <t>5*21,23 =   106.150</t>
  </si>
  <si>
    <t xml:space="preserve">99876-2202   </t>
  </si>
  <si>
    <t xml:space="preserve">Presun hmôt pre tesárske konštr. v objektoch  výšky do 12 m                                                             </t>
  </si>
  <si>
    <t xml:space="preserve">6299620001601       </t>
  </si>
  <si>
    <t xml:space="preserve">762 - Konštrukcie tesárske  spolu: </t>
  </si>
  <si>
    <t>763</t>
  </si>
  <si>
    <t xml:space="preserve">76311-2116   </t>
  </si>
  <si>
    <t xml:space="preserve">Priečky sadrokart. STe5 hr 100 mm 2x12,5 mm 2xopláštená GKB 100 mm                                                      </t>
  </si>
  <si>
    <t>5,135*(3,33+3,17)-0,9*1,97*2 =   29.832</t>
  </si>
  <si>
    <t xml:space="preserve">76311-2136   </t>
  </si>
  <si>
    <t xml:space="preserve">Priečky sadrokart. STe3 hr 100 mm 2x12,5 mm 2xopláštená GKBI 100 mm                                                     </t>
  </si>
  <si>
    <t>(2,9+0,96+1,14+4,35+2,563+1,7)*3,33+(2,9+0,96+1,14+4,35+2,563+1,7)*3,17 =   88.485</t>
  </si>
  <si>
    <t xml:space="preserve">76312-3131   </t>
  </si>
  <si>
    <t xml:space="preserve">Opláštenie rozvodov sadr. 12,5 mm 1xopláštená GKBI 87,5 mm                                                              </t>
  </si>
  <si>
    <t xml:space="preserve">6901020102          </t>
  </si>
  <si>
    <t>.</t>
  </si>
  <si>
    <t xml:space="preserve">76312-4112   </t>
  </si>
  <si>
    <t xml:space="preserve">Predsadená stena STe2,STe4 2x12,5 mm 2xopláštená GKB,GKBI 100 mm                                                        </t>
  </si>
  <si>
    <t>(2,65+21,83+2,258+2,9+1,9+1,45+3,012+1,4)*3,33+(2,65+2,1+21,83+3+2,808+1,45+3,012+1,4)*3,17 =   245.795</t>
  </si>
  <si>
    <t>-0,9*1,97*8-0,8*1,9*6 =   -23.304</t>
  </si>
  <si>
    <t>(2,75+13,83+7,67)*(3,33+3,17) =   157.625</t>
  </si>
  <si>
    <t xml:space="preserve">76312-4130   </t>
  </si>
  <si>
    <t xml:space="preserve">Predsadená stena pre geberit 2xopláštená GKBI 150 mm                                                                    </t>
  </si>
  <si>
    <t>(0,95+2,6*2+2,5*2)*1,5 =   16.725</t>
  </si>
  <si>
    <t xml:space="preserve">76371-1210   </t>
  </si>
  <si>
    <t xml:space="preserve">Drevostavby, montáž a dodávka steny, stropy a schody z panelov KLH hr. 100 mm komplet vrátane výrezov a kotvenia        </t>
  </si>
  <si>
    <t xml:space="preserve">kpl     </t>
  </si>
  <si>
    <t xml:space="preserve">6201051100003       </t>
  </si>
  <si>
    <t xml:space="preserve">99876-3201   </t>
  </si>
  <si>
    <t xml:space="preserve">Presun hmôt pre drevostavby v objektoch  výšky do 12 m                                                                  </t>
  </si>
  <si>
    <t xml:space="preserve">6299620             </t>
  </si>
  <si>
    <t xml:space="preserve">763 - Konštrukcie  - drevostavby  spolu: </t>
  </si>
  <si>
    <t>764</t>
  </si>
  <si>
    <t xml:space="preserve">764  -       </t>
  </si>
  <si>
    <t xml:space="preserve">Konštrukcie klampiarske (atiky, zvody, zľaby, doplnky)                                                                  </t>
  </si>
  <si>
    <t xml:space="preserve">99876-4202   </t>
  </si>
  <si>
    <t xml:space="preserve">Presun hmôt pre klampiarske konštr. v objektoch  výšky do 12 m                                                          </t>
  </si>
  <si>
    <t>45.22.13</t>
  </si>
  <si>
    <t xml:space="preserve">6499640001602       </t>
  </si>
  <si>
    <t xml:space="preserve">764 - Konštrukcie klampiarske  spolu: </t>
  </si>
  <si>
    <t>766</t>
  </si>
  <si>
    <t xml:space="preserve">76666-15121  </t>
  </si>
  <si>
    <t xml:space="preserve">Montáž a dodávka drevených dvier a drev.zárubne požiarne EW 30 D3-C 900x1970 vrátane kovania                            </t>
  </si>
  <si>
    <t>45.42.11</t>
  </si>
  <si>
    <t xml:space="preserve">6605020101021       </t>
  </si>
  <si>
    <t xml:space="preserve">76666-15122  </t>
  </si>
  <si>
    <t xml:space="preserve">Montáž a dodávka drevených dvier a drev.zárubne 900x1970 vrátane kovania                                                </t>
  </si>
  <si>
    <t xml:space="preserve">76666-15123  </t>
  </si>
  <si>
    <t xml:space="preserve">Montáž a dodávka drevených dvier a drev.zárubne 800x1970 vrátane kovania                                                </t>
  </si>
  <si>
    <t xml:space="preserve">76666-15124  </t>
  </si>
  <si>
    <t xml:space="preserve">Montáž a dodávka drevených dvier so svetlíkom a drev.zárubne 900+300x1970 vrátane kovania                               </t>
  </si>
  <si>
    <t xml:space="preserve">99876-6202   </t>
  </si>
  <si>
    <t xml:space="preserve">Presun hmôt pre konštr. stolárske v objektoch výšky do 12 m                                                             </t>
  </si>
  <si>
    <t xml:space="preserve">6699660001602       </t>
  </si>
  <si>
    <t xml:space="preserve">766 - Konštrukcie stolárske  spolu: </t>
  </si>
  <si>
    <t>767</t>
  </si>
  <si>
    <t xml:space="preserve">76713-1120   </t>
  </si>
  <si>
    <t xml:space="preserve">Montáž a dodávka kabín WC v.2,0 m vrátane dverí a povrchovej úpravy                                                     </t>
  </si>
  <si>
    <t>45.42.12</t>
  </si>
  <si>
    <t xml:space="preserve">670103              </t>
  </si>
  <si>
    <t>(2,6+1,4*4+2,5)*2*2 =   42.800</t>
  </si>
  <si>
    <t xml:space="preserve">76713-1130   </t>
  </si>
  <si>
    <t xml:space="preserve">Montáž a dodávka madiel pre imobilných do WC                                                                            </t>
  </si>
  <si>
    <t xml:space="preserve">76713-1140   </t>
  </si>
  <si>
    <t xml:space="preserve">Montáž a dodávka vybavenia WC (drziak na toalet.papier, zasobnik na mydlo, WC kefa, zrkadlo, iné)                       </t>
  </si>
  <si>
    <t xml:space="preserve">76723-8100   </t>
  </si>
  <si>
    <t xml:space="preserve">Montáž a dodávka zábradlia schodiskového s dreveným madlom v.1100 mm                                                    </t>
  </si>
  <si>
    <t xml:space="preserve">67020201            </t>
  </si>
  <si>
    <t>1,2*3+2,8*2 =   9.200</t>
  </si>
  <si>
    <t xml:space="preserve">76723-8200   </t>
  </si>
  <si>
    <t xml:space="preserve">Montáž a dodávka výlezu na strechu                                                                                      </t>
  </si>
  <si>
    <t xml:space="preserve">76764-1202   </t>
  </si>
  <si>
    <t xml:space="preserve">VO-1 Montáž a dodávka hliník okna a dverí 3450x2800 mm vrátane kovania                                                  </t>
  </si>
  <si>
    <t xml:space="preserve">6605010201002       </t>
  </si>
  <si>
    <t xml:space="preserve">76764-1203   </t>
  </si>
  <si>
    <t xml:space="preserve">VO-2 Montáž a dodávka hliník okna a dverí 6540x2800 mm vrátane kovania a parapetov                                      </t>
  </si>
  <si>
    <t xml:space="preserve">6605010201003       </t>
  </si>
  <si>
    <t xml:space="preserve">76764-1204   </t>
  </si>
  <si>
    <t xml:space="preserve">VO-3 Montáž a dodávka hliník okna a dverí 4370x2800 mm vrátane kovania a parapetov                                      </t>
  </si>
  <si>
    <t xml:space="preserve">6605010201004       </t>
  </si>
  <si>
    <t xml:space="preserve">76764-1205   </t>
  </si>
  <si>
    <t xml:space="preserve">VO-4 Montáž a dodávka hliník okna 600x600 mm vrátane kovania a parapetov                                                </t>
  </si>
  <si>
    <t xml:space="preserve">6605010201005       </t>
  </si>
  <si>
    <t xml:space="preserve">76764-1206   </t>
  </si>
  <si>
    <t xml:space="preserve">VO-5 Montáž a dodávka hliník okna 600x600 mm vrátane kovania a parapetov                                                </t>
  </si>
  <si>
    <t xml:space="preserve">76764-1207   </t>
  </si>
  <si>
    <t xml:space="preserve">VO-6 Montáž a dodávka hliník okna 1800x600 mm vrátane kovania a parapetov                                               </t>
  </si>
  <si>
    <t xml:space="preserve">76764-1208   </t>
  </si>
  <si>
    <t xml:space="preserve">VO-7 Montáž a dodávka hliník okna 1800x600 mm vrátane kovania a parapetov                                               </t>
  </si>
  <si>
    <t xml:space="preserve">76764-1209   </t>
  </si>
  <si>
    <t xml:space="preserve">VO-8 Montáž a dodávka hliník okna 3450x1810 mm vrátane kovania a parapetov                                              </t>
  </si>
  <si>
    <t xml:space="preserve">76764-1210   </t>
  </si>
  <si>
    <t xml:space="preserve">VO-9 Montáž a dodávka hliník okna 6540x2400 mm vrátane kovania a parapetov                                              </t>
  </si>
  <si>
    <t xml:space="preserve">76764-1211   </t>
  </si>
  <si>
    <t xml:space="preserve">VO-10 Montáž a dodávka hliník okna 2215x1810 mm vrátane kovania a parapetov                                             </t>
  </si>
  <si>
    <t xml:space="preserve">6605010201011       </t>
  </si>
  <si>
    <t xml:space="preserve">76764-1212   </t>
  </si>
  <si>
    <t xml:space="preserve">VO-11 Montáž a dodávka hliník dverí 1150x2800 mm vrátane kovania                                                        </t>
  </si>
  <si>
    <t xml:space="preserve">6605010201012       </t>
  </si>
  <si>
    <t xml:space="preserve">76799-5200   </t>
  </si>
  <si>
    <t xml:space="preserve">Montáž a dodávka oceľ.požiarneho schodiska so stupňami z pororoštov, vrátane zábradlia                                  </t>
  </si>
  <si>
    <t xml:space="preserve">6712080000008       </t>
  </si>
  <si>
    <t xml:space="preserve">99876-7202   </t>
  </si>
  <si>
    <t xml:space="preserve">Presun hmôt pre kovové stav. doplnk. konštr. v objektoch výšky do 12 m                                                  </t>
  </si>
  <si>
    <t xml:space="preserve">6799670001604       </t>
  </si>
  <si>
    <t xml:space="preserve">767 - Konštrukcie doplnk. kovové stavebné  spolu: </t>
  </si>
  <si>
    <t>771</t>
  </si>
  <si>
    <t xml:space="preserve">77141-4113   </t>
  </si>
  <si>
    <t xml:space="preserve">Montáž soklov pórov.rovných do flexib.lep.do 12cm                                                                       </t>
  </si>
  <si>
    <t>45.43.12</t>
  </si>
  <si>
    <t xml:space="preserve">71010301            </t>
  </si>
  <si>
    <t>"P2" 2,9*2+2,158*2-0,9 =   9.216</t>
  </si>
  <si>
    <t>"schody" 2,6*2+2,55*2+1,2*2+1,27*2 =   15.240</t>
  </si>
  <si>
    <t xml:space="preserve">77157-5110   </t>
  </si>
  <si>
    <t xml:space="preserve">Montáž podláh z dlaždíc keramických do 400x400 do flexilepidla                                                          </t>
  </si>
  <si>
    <t xml:space="preserve">7101010202015       </t>
  </si>
  <si>
    <t>"schody" 2,55*5,1+1,225*20*0,2 =   17.905</t>
  </si>
  <si>
    <t xml:space="preserve">597 636000   </t>
  </si>
  <si>
    <t xml:space="preserve">Dlažba keramická gresová do 400x400x9 I                                                                                 </t>
  </si>
  <si>
    <t>26.30.10</t>
  </si>
  <si>
    <t>(81,085+24,456*0,1)*1,08 =   90.213</t>
  </si>
  <si>
    <t xml:space="preserve">99877-1202   </t>
  </si>
  <si>
    <t xml:space="preserve">Presun hmôt pre podlahy z dlaždíc v objektoch výšky do 12 m                                                             </t>
  </si>
  <si>
    <t xml:space="preserve">7199710             </t>
  </si>
  <si>
    <t xml:space="preserve">771 - Podlahy z dlaždíc  keramických  spolu: </t>
  </si>
  <si>
    <t>775</t>
  </si>
  <si>
    <t xml:space="preserve">77652-1100   </t>
  </si>
  <si>
    <t xml:space="preserve">Lepenie povlakových podláh plastových pásov vrátane vytiahnutia sokla                                                   </t>
  </si>
  <si>
    <t>45.43.21</t>
  </si>
  <si>
    <t xml:space="preserve">7503010201001       </t>
  </si>
  <si>
    <t xml:space="preserve">284 102490   </t>
  </si>
  <si>
    <t xml:space="preserve">Podlahovina hr. do 3,0 mm vrátane sokla                                                                                 </t>
  </si>
  <si>
    <t>25.23.11</t>
  </si>
  <si>
    <t>463,6*1,21 =   560.956</t>
  </si>
  <si>
    <t xml:space="preserve">77699-0111   </t>
  </si>
  <si>
    <t xml:space="preserve">Úprava podkladu samonivelačnou stierkou hr do 5 mm vrátane penetrácie a prebrúsenia                                     </t>
  </si>
  <si>
    <t xml:space="preserve">99877-6202   </t>
  </si>
  <si>
    <t xml:space="preserve">Presun hmôt pre podlahy povlakové v objektoch výšky do 12 m                                                             </t>
  </si>
  <si>
    <t>45.43.22</t>
  </si>
  <si>
    <t xml:space="preserve">7599750301602       </t>
  </si>
  <si>
    <t xml:space="preserve">776 - Podlahy povlakové  spolu: </t>
  </si>
  <si>
    <t xml:space="preserve">78141-5015   </t>
  </si>
  <si>
    <t xml:space="preserve">Montáž obkladov vnút. z obklad.keramických do 300x400 do tmelu vrátane olištovania rohov                                </t>
  </si>
  <si>
    <t xml:space="preserve">7102010102005       </t>
  </si>
  <si>
    <t>(2,9*2+1,8*2+4,35*2+2,9*2+0,845*2+0,955*2+5,75*2+2,5*2+1,7*2)*2-0,9*1,97-0,8*1,97*2 =   89.875</t>
  </si>
  <si>
    <t>(4,35*2+2,9*2+0,845*2+0,955*2+5,75*2+2,5*2+1,7*2)*2-0,8*1,97*2 =   72.848</t>
  </si>
  <si>
    <t xml:space="preserve">597 410000   </t>
  </si>
  <si>
    <t xml:space="preserve">Obklad keramický gresový do 300x400x8 l                                                                                 </t>
  </si>
  <si>
    <t>162,723*1,08 =   175.741</t>
  </si>
  <si>
    <t xml:space="preserve">99878-1202   </t>
  </si>
  <si>
    <t xml:space="preserve">Presun hmôt pre obklady keramické v objektoch výšky do 12 m                                                             </t>
  </si>
  <si>
    <t xml:space="preserve">781 - Obklady z obkladačiek a dosiek  spolu: </t>
  </si>
  <si>
    <t>783</t>
  </si>
  <si>
    <t xml:space="preserve">78322-2100   </t>
  </si>
  <si>
    <t xml:space="preserve">Nátery kov. stav. doplnk. konštr. syntet. dvojnásobné                                                                   </t>
  </si>
  <si>
    <t>45.44.21</t>
  </si>
  <si>
    <t xml:space="preserve">8401020203001       </t>
  </si>
  <si>
    <t xml:space="preserve">78322-6100   </t>
  </si>
  <si>
    <t xml:space="preserve">Nátery kov. stav. doplnk. konštr. syntet. základné                                                                      </t>
  </si>
  <si>
    <t xml:space="preserve">8401020201001       </t>
  </si>
  <si>
    <t xml:space="preserve">783 - Nátery  spolu: </t>
  </si>
  <si>
    <t>784</t>
  </si>
  <si>
    <t xml:space="preserve">78442-4271   </t>
  </si>
  <si>
    <t xml:space="preserve">Maľba váp. 2 far. s bielym stropom 2x pačok. v miest. do3,8m                                                            </t>
  </si>
  <si>
    <t xml:space="preserve">8402032102005       </t>
  </si>
  <si>
    <t>526,780+1,260+16,983+29,832*2+88,485*2+2+380,116-162,723 =   1001.050</t>
  </si>
  <si>
    <t xml:space="preserve">784 - Maľby  spolu: </t>
  </si>
  <si>
    <t>786</t>
  </si>
  <si>
    <t xml:space="preserve">78661-7300   </t>
  </si>
  <si>
    <t xml:space="preserve">Montáž a dodávka vonkajšie žaluzie na el.pohon                                                                          </t>
  </si>
  <si>
    <t>45.34.31</t>
  </si>
  <si>
    <t xml:space="preserve">6713014             </t>
  </si>
  <si>
    <t>2,2*2,8*3+4,34*2,4*2+2,17*2,4+6,54*2,4*3 =   91.608</t>
  </si>
  <si>
    <t xml:space="preserve">99878-6202   </t>
  </si>
  <si>
    <t xml:space="preserve">Presun hmôt pre čalunícke úpravy v objektoch výšky do 12 m                                                              </t>
  </si>
  <si>
    <t xml:space="preserve">671307              </t>
  </si>
  <si>
    <t xml:space="preserve">786 - Čalunnícke úpravy  spolu: </t>
  </si>
  <si>
    <t>PRÁCE A DODÁVKY M</t>
  </si>
  <si>
    <t>921</t>
  </si>
  <si>
    <t xml:space="preserve">210  -       </t>
  </si>
  <si>
    <t xml:space="preserve">Elektromontáže silnoprúd a bleskozvod (samostatný rozpočet)                                                             </t>
  </si>
  <si>
    <t xml:space="preserve">210 01              </t>
  </si>
  <si>
    <t xml:space="preserve">M21 - 155 Elektromontáže  spolu: </t>
  </si>
  <si>
    <t>900</t>
  </si>
  <si>
    <t xml:space="preserve">99999-90001  </t>
  </si>
  <si>
    <t xml:space="preserve">Konštrukcia podzemnej požiarnej nádrže v objeme 22,5 m3 vrátane nádrže s poklopom a rebríkom a zemných prác             </t>
  </si>
  <si>
    <t>45.34.32</t>
  </si>
  <si>
    <t xml:space="preserve">89998906            </t>
  </si>
  <si>
    <t xml:space="preserve">99999-90002  </t>
  </si>
  <si>
    <t xml:space="preserve">Konštrukcia vsakovania v objeme 10,4m3 vrátane vsakovacích blokov, zemných prác a geotextilie                           </t>
  </si>
  <si>
    <t xml:space="preserve">999 - MCE ostatné  spolu: 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</si>
</sst>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&quot;   &quot;"/>
    <numFmt numFmtId="60" formatCode="#,##0&quot; Sk&quot;"/>
    <numFmt numFmtId="61" formatCode="#,##0&quot; &quot;"/>
    <numFmt numFmtId="62" formatCode="#,##0.00000"/>
    <numFmt numFmtId="63" formatCode="#,##0.000"/>
  </numFmts>
  <fonts count="10">
    <font>
      <sz val="10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sz val="11"/>
      <color indexed="8"/>
      <name val="Helvetica Neue"/>
    </font>
    <font>
      <u val="single"/>
      <sz val="12"/>
      <color indexed="11"/>
      <name val="Arial"/>
    </font>
    <font>
      <sz val="13"/>
      <color indexed="8"/>
      <name val="Arial"/>
    </font>
    <font>
      <sz val="8"/>
      <color indexed="8"/>
      <name val="Arial Narrow"/>
    </font>
    <font>
      <b val="1"/>
      <sz val="10"/>
      <color indexed="8"/>
      <name val="Arial Narrow"/>
    </font>
    <font>
      <b val="1"/>
      <sz val="8"/>
      <color indexed="8"/>
      <name val="Arial Narrow"/>
    </font>
    <font>
      <sz val="8"/>
      <color indexed="11"/>
      <name val="Arial Narrow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74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 style="thin">
        <color indexed="8"/>
      </bottom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13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13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3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>
        <color indexed="14"/>
      </left>
      <right>
        <color indexed="14"/>
      </right>
      <top>
        <color indexed="14"/>
      </top>
      <bottom>
        <color indexed="1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7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fillId="4" borderId="1" applyNumberFormat="0" applyFont="1" applyFill="1" applyBorder="1" applyAlignment="1" applyProtection="0">
      <alignment vertical="bottom"/>
    </xf>
    <xf numFmtId="49" fontId="0" fillId="4" borderId="2" applyNumberFormat="1" applyFont="1" applyFill="1" applyBorder="1" applyAlignment="1" applyProtection="0">
      <alignment vertical="bottom"/>
    </xf>
    <xf numFmtId="1" fontId="6" fillId="4" borderId="2" applyNumberFormat="1" applyFont="1" applyFill="1" applyBorder="1" applyAlignment="1" applyProtection="0">
      <alignment horizontal="left" vertical="center"/>
    </xf>
    <xf numFmtId="0" fontId="7" fillId="4" borderId="2" applyNumberFormat="0" applyFont="1" applyFill="1" applyBorder="1" applyAlignment="1" applyProtection="0">
      <alignment horizontal="left" vertical="center"/>
    </xf>
    <xf numFmtId="0" fontId="0" fillId="4" borderId="3" applyNumberFormat="0" applyFont="1" applyFill="1" applyBorder="1" applyAlignment="1" applyProtection="0">
      <alignment vertical="bottom"/>
    </xf>
    <xf numFmtId="0" fontId="0" fillId="4" borderId="4" applyNumberFormat="0" applyFont="1" applyFill="1" applyBorder="1" applyAlignment="1" applyProtection="0">
      <alignment vertical="bottom"/>
    </xf>
    <xf numFmtId="0" fontId="0" fillId="4" borderId="5" applyNumberFormat="0" applyFont="1" applyFill="1" applyBorder="1" applyAlignment="1" applyProtection="0">
      <alignment vertical="bottom"/>
    </xf>
    <xf numFmtId="49" fontId="6" fillId="4" borderId="6" applyNumberFormat="1" applyFont="1" applyFill="1" applyBorder="1" applyAlignment="1" applyProtection="0">
      <alignment horizontal="left" vertical="center"/>
    </xf>
    <xf numFmtId="1" fontId="6" fillId="4" borderId="7" applyNumberFormat="1" applyFont="1" applyFill="1" applyBorder="1" applyAlignment="1" applyProtection="0">
      <alignment horizontal="left" vertical="center"/>
    </xf>
    <xf numFmtId="49" fontId="6" fillId="4" borderId="7" applyNumberFormat="1" applyFont="1" applyFill="1" applyBorder="1" applyAlignment="1" applyProtection="0">
      <alignment horizontal="right" vertical="center"/>
    </xf>
    <xf numFmtId="49" fontId="6" fillId="4" borderId="7" applyNumberFormat="1" applyFont="1" applyFill="1" applyBorder="1" applyAlignment="1" applyProtection="0">
      <alignment horizontal="left" vertical="center"/>
    </xf>
    <xf numFmtId="1" fontId="6" fillId="4" borderId="8" applyNumberFormat="1" applyFont="1" applyFill="1" applyBorder="1" applyAlignment="1" applyProtection="0">
      <alignment horizontal="left" vertical="center"/>
    </xf>
    <xf numFmtId="0" fontId="0" fillId="4" borderId="9" applyNumberFormat="0" applyFont="1" applyFill="1" applyBorder="1" applyAlignment="1" applyProtection="0">
      <alignment vertical="bottom"/>
    </xf>
    <xf numFmtId="0" fontId="0" fillId="4" borderId="10" applyNumberFormat="0" applyFont="1" applyFill="1" applyBorder="1" applyAlignment="1" applyProtection="0">
      <alignment vertical="bottom"/>
    </xf>
    <xf numFmtId="49" fontId="6" fillId="4" borderId="11" applyNumberFormat="1" applyFont="1" applyFill="1" applyBorder="1" applyAlignment="1" applyProtection="0">
      <alignment horizontal="left" vertical="center"/>
    </xf>
    <xf numFmtId="1" fontId="6" fillId="4" borderId="12" applyNumberFormat="1" applyFont="1" applyFill="1" applyBorder="1" applyAlignment="1" applyProtection="0">
      <alignment horizontal="left" vertical="center"/>
    </xf>
    <xf numFmtId="49" fontId="6" fillId="4" borderId="12" applyNumberFormat="1" applyFont="1" applyFill="1" applyBorder="1" applyAlignment="1" applyProtection="0">
      <alignment horizontal="right" vertical="center"/>
    </xf>
    <xf numFmtId="49" fontId="6" fillId="4" borderId="12" applyNumberFormat="1" applyFont="1" applyFill="1" applyBorder="1" applyAlignment="1" applyProtection="0">
      <alignment horizontal="left" vertical="center"/>
    </xf>
    <xf numFmtId="1" fontId="6" fillId="4" borderId="13" applyNumberFormat="1" applyFont="1" applyFill="1" applyBorder="1" applyAlignment="1" applyProtection="0">
      <alignment horizontal="left" vertical="center"/>
    </xf>
    <xf numFmtId="49" fontId="6" fillId="4" borderId="14" applyNumberFormat="1" applyFont="1" applyFill="1" applyBorder="1" applyAlignment="1" applyProtection="0">
      <alignment horizontal="left" vertical="center"/>
    </xf>
    <xf numFmtId="1" fontId="6" fillId="4" borderId="15" applyNumberFormat="1" applyFont="1" applyFill="1" applyBorder="1" applyAlignment="1" applyProtection="0">
      <alignment horizontal="left" vertical="center"/>
    </xf>
    <xf numFmtId="1" fontId="6" fillId="4" borderId="15" applyNumberFormat="1" applyFont="1" applyFill="1" applyBorder="1" applyAlignment="1" applyProtection="0">
      <alignment horizontal="right" vertical="center"/>
    </xf>
    <xf numFmtId="49" fontId="6" fillId="4" borderId="15" applyNumberFormat="1" applyFont="1" applyFill="1" applyBorder="1" applyAlignment="1" applyProtection="0">
      <alignment horizontal="right" vertical="center"/>
    </xf>
    <xf numFmtId="49" fontId="6" fillId="4" borderId="15" applyNumberFormat="1" applyFont="1" applyFill="1" applyBorder="1" applyAlignment="1" applyProtection="0">
      <alignment horizontal="left" vertical="center"/>
    </xf>
    <xf numFmtId="1" fontId="6" fillId="4" borderId="16" applyNumberFormat="1" applyFont="1" applyFill="1" applyBorder="1" applyAlignment="1" applyProtection="0">
      <alignment horizontal="left" vertical="center"/>
    </xf>
    <xf numFmtId="1" fontId="6" fillId="4" borderId="6" applyNumberFormat="1" applyFont="1" applyFill="1" applyBorder="1" applyAlignment="1" applyProtection="0">
      <alignment horizontal="right" vertical="center"/>
    </xf>
    <xf numFmtId="49" fontId="0" fillId="4" borderId="7" applyNumberFormat="1" applyFont="1" applyFill="1" applyBorder="1" applyAlignment="1" applyProtection="0">
      <alignment vertical="center"/>
    </xf>
    <xf numFmtId="59" fontId="6" fillId="4" borderId="7" applyNumberFormat="1" applyFont="1" applyFill="1" applyBorder="1" applyAlignment="1" applyProtection="0">
      <alignment horizontal="left" vertical="center"/>
    </xf>
    <xf numFmtId="60" fontId="6" fillId="4" borderId="7" applyNumberFormat="1" applyFont="1" applyFill="1" applyBorder="1" applyAlignment="1" applyProtection="0">
      <alignment horizontal="right" vertical="center"/>
    </xf>
    <xf numFmtId="3" fontId="6" fillId="4" borderId="17" applyNumberFormat="1" applyFont="1" applyFill="1" applyBorder="1" applyAlignment="1" applyProtection="0">
      <alignment horizontal="right" vertical="center"/>
    </xf>
    <xf numFmtId="49" fontId="6" fillId="4" borderId="18" applyNumberFormat="1" applyFont="1" applyFill="1" applyBorder="1" applyAlignment="1" applyProtection="0">
      <alignment horizontal="right" vertical="center"/>
    </xf>
    <xf numFmtId="1" fontId="6" fillId="4" borderId="18" applyNumberFormat="1" applyFont="1" applyFill="1" applyBorder="1" applyAlignment="1" applyProtection="0">
      <alignment horizontal="right" vertical="center"/>
    </xf>
    <xf numFmtId="1" fontId="0" fillId="4" borderId="7" applyNumberFormat="1" applyFont="1" applyFill="1" applyBorder="1" applyAlignment="1" applyProtection="0">
      <alignment vertical="center"/>
    </xf>
    <xf numFmtId="3" fontId="0" fillId="4" borderId="8" applyNumberFormat="1" applyFont="1" applyFill="1" applyBorder="1" applyAlignment="1" applyProtection="0">
      <alignment vertical="center"/>
    </xf>
    <xf numFmtId="1" fontId="6" fillId="4" borderId="14" applyNumberFormat="1" applyFont="1" applyFill="1" applyBorder="1" applyAlignment="1" applyProtection="0">
      <alignment horizontal="right" vertical="center"/>
    </xf>
    <xf numFmtId="49" fontId="0" fillId="4" borderId="15" applyNumberFormat="1" applyFont="1" applyFill="1" applyBorder="1" applyAlignment="1" applyProtection="0">
      <alignment vertical="center"/>
    </xf>
    <xf numFmtId="59" fontId="6" fillId="4" borderId="15" applyNumberFormat="1" applyFont="1" applyFill="1" applyBorder="1" applyAlignment="1" applyProtection="0">
      <alignment horizontal="left" vertical="center"/>
    </xf>
    <xf numFmtId="60" fontId="6" fillId="4" borderId="15" applyNumberFormat="1" applyFont="1" applyFill="1" applyBorder="1" applyAlignment="1" applyProtection="0">
      <alignment horizontal="right" vertical="center"/>
    </xf>
    <xf numFmtId="3" fontId="6" fillId="4" borderId="19" applyNumberFormat="1" applyFont="1" applyFill="1" applyBorder="1" applyAlignment="1" applyProtection="0">
      <alignment horizontal="right" vertical="center"/>
    </xf>
    <xf numFmtId="1" fontId="6" fillId="4" borderId="20" applyNumberFormat="1" applyFont="1" applyFill="1" applyBorder="1" applyAlignment="1" applyProtection="0">
      <alignment horizontal="right" vertical="center"/>
    </xf>
    <xf numFmtId="1" fontId="0" fillId="4" borderId="15" applyNumberFormat="1" applyFont="1" applyFill="1" applyBorder="1" applyAlignment="1" applyProtection="0">
      <alignment vertical="center"/>
    </xf>
    <xf numFmtId="3" fontId="0" fillId="4" borderId="16" applyNumberFormat="1" applyFont="1" applyFill="1" applyBorder="1" applyAlignment="1" applyProtection="0">
      <alignment vertical="center"/>
    </xf>
    <xf numFmtId="49" fontId="8" fillId="4" borderId="21" applyNumberFormat="1" applyFont="1" applyFill="1" applyBorder="1" applyAlignment="1" applyProtection="0">
      <alignment horizontal="center" vertical="center"/>
    </xf>
    <xf numFmtId="49" fontId="6" fillId="4" borderId="22" applyNumberFormat="1" applyFont="1" applyFill="1" applyBorder="1" applyAlignment="1" applyProtection="0">
      <alignment horizontal="left" vertical="center"/>
    </xf>
    <xf numFmtId="49" fontId="6" fillId="4" borderId="22" applyNumberFormat="1" applyFont="1" applyFill="1" applyBorder="1" applyAlignment="1" applyProtection="0">
      <alignment horizontal="center" vertical="center"/>
    </xf>
    <xf numFmtId="49" fontId="6" fillId="4" borderId="23" applyNumberFormat="1" applyFont="1" applyFill="1" applyBorder="1" applyAlignment="1" applyProtection="0">
      <alignment horizontal="center" vertical="center"/>
    </xf>
    <xf numFmtId="1" fontId="6" fillId="4" borderId="23" applyNumberFormat="1" applyFont="1" applyFill="1" applyBorder="1" applyAlignment="1" applyProtection="0">
      <alignment horizontal="center" vertical="center"/>
    </xf>
    <xf numFmtId="1" fontId="6" fillId="4" borderId="22" applyNumberFormat="1" applyFont="1" applyFill="1" applyBorder="1" applyAlignment="1" applyProtection="0">
      <alignment horizontal="center" vertical="center"/>
    </xf>
    <xf numFmtId="1" fontId="6" fillId="4" borderId="24" applyNumberFormat="1" applyFont="1" applyFill="1" applyBorder="1" applyAlignment="1" applyProtection="0">
      <alignment horizontal="center" vertical="center"/>
    </xf>
    <xf numFmtId="49" fontId="6" fillId="4" borderId="25" applyNumberFormat="1" applyFont="1" applyFill="1" applyBorder="1" applyAlignment="1" applyProtection="0">
      <alignment horizontal="left" vertical="center"/>
    </xf>
    <xf numFmtId="4" fontId="6" fillId="4" borderId="25" applyNumberFormat="1" applyFont="1" applyFill="1" applyBorder="1" applyAlignment="1" applyProtection="0">
      <alignment horizontal="right" vertical="center"/>
    </xf>
    <xf numFmtId="4" fontId="6" fillId="4" borderId="26" applyNumberFormat="1" applyFont="1" applyFill="1" applyBorder="1" applyAlignment="1" applyProtection="0">
      <alignment horizontal="right" vertical="center"/>
    </xf>
    <xf numFmtId="49" fontId="6" fillId="4" borderId="18" applyNumberFormat="1" applyFont="1" applyFill="1" applyBorder="1" applyAlignment="1" applyProtection="0">
      <alignment horizontal="left" vertical="center"/>
    </xf>
    <xf numFmtId="10" fontId="6" fillId="4" borderId="17" applyNumberFormat="1" applyFont="1" applyFill="1" applyBorder="1" applyAlignment="1" applyProtection="0">
      <alignment horizontal="right" vertical="center"/>
    </xf>
    <xf numFmtId="1" fontId="6" fillId="4" borderId="27" applyNumberFormat="1" applyFont="1" applyFill="1" applyBorder="1" applyAlignment="1" applyProtection="0">
      <alignment horizontal="center" vertical="center"/>
    </xf>
    <xf numFmtId="49" fontId="6" fillId="4" borderId="28" applyNumberFormat="1" applyFont="1" applyFill="1" applyBorder="1" applyAlignment="1" applyProtection="0">
      <alignment horizontal="left" vertical="center"/>
    </xf>
    <xf numFmtId="4" fontId="6" fillId="4" borderId="28" applyNumberFormat="1" applyFont="1" applyFill="1" applyBorder="1" applyAlignment="1" applyProtection="0">
      <alignment horizontal="right" vertical="center"/>
    </xf>
    <xf numFmtId="4" fontId="6" fillId="4" borderId="29" applyNumberFormat="1" applyFont="1" applyFill="1" applyBorder="1" applyAlignment="1" applyProtection="0">
      <alignment horizontal="right" vertical="center"/>
    </xf>
    <xf numFmtId="49" fontId="6" fillId="4" borderId="30" applyNumberFormat="1" applyFont="1" applyFill="1" applyBorder="1" applyAlignment="1" applyProtection="0">
      <alignment horizontal="left" vertical="center"/>
    </xf>
    <xf numFmtId="10" fontId="6" fillId="4" borderId="31" applyNumberFormat="1" applyFont="1" applyFill="1" applyBorder="1" applyAlignment="1" applyProtection="0">
      <alignment horizontal="right" vertical="center"/>
    </xf>
    <xf numFmtId="4" fontId="6" fillId="4" borderId="32" applyNumberFormat="1" applyFont="1" applyFill="1" applyBorder="1" applyAlignment="1" applyProtection="0">
      <alignment horizontal="right" vertical="center"/>
    </xf>
    <xf numFmtId="1" fontId="6" fillId="4" borderId="33" applyNumberFormat="1" applyFont="1" applyFill="1" applyBorder="1" applyAlignment="1" applyProtection="0">
      <alignment horizontal="center" vertical="center"/>
    </xf>
    <xf numFmtId="49" fontId="6" fillId="4" borderId="34" applyNumberFormat="1" applyFont="1" applyFill="1" applyBorder="1" applyAlignment="1" applyProtection="0">
      <alignment horizontal="left" vertical="center"/>
    </xf>
    <xf numFmtId="4" fontId="6" fillId="4" borderId="34" applyNumberFormat="1" applyFont="1" applyFill="1" applyBorder="1" applyAlignment="1" applyProtection="0">
      <alignment horizontal="right" vertical="center"/>
    </xf>
    <xf numFmtId="4" fontId="6" fillId="4" borderId="35" applyNumberFormat="1" applyFont="1" applyFill="1" applyBorder="1" applyAlignment="1" applyProtection="0">
      <alignment horizontal="right" vertical="center"/>
    </xf>
    <xf numFmtId="4" fontId="6" fillId="4" borderId="36" applyNumberFormat="1" applyFont="1" applyFill="1" applyBorder="1" applyAlignment="1" applyProtection="0">
      <alignment horizontal="right" vertical="center"/>
    </xf>
    <xf numFmtId="49" fontId="6" fillId="4" borderId="35" applyNumberFormat="1" applyFont="1" applyFill="1" applyBorder="1" applyAlignment="1" applyProtection="0">
      <alignment horizontal="right" vertical="center"/>
    </xf>
    <xf numFmtId="1" fontId="6" fillId="4" borderId="20" applyNumberFormat="1" applyFont="1" applyFill="1" applyBorder="1" applyAlignment="1" applyProtection="0">
      <alignment horizontal="left" vertical="center"/>
    </xf>
    <xf numFmtId="49" fontId="6" fillId="4" borderId="37" applyNumberFormat="1" applyFont="1" applyFill="1" applyBorder="1" applyAlignment="1" applyProtection="0">
      <alignment horizontal="right" vertical="center"/>
    </xf>
    <xf numFmtId="49" fontId="6" fillId="4" borderId="38" applyNumberFormat="1" applyFont="1" applyFill="1" applyBorder="1" applyAlignment="1" applyProtection="0">
      <alignment horizontal="center" vertical="center"/>
    </xf>
    <xf numFmtId="1" fontId="6" fillId="4" borderId="38" applyNumberFormat="1" applyFont="1" applyFill="1" applyBorder="1" applyAlignment="1" applyProtection="0">
      <alignment horizontal="center" vertical="center"/>
    </xf>
    <xf numFmtId="1" fontId="6" fillId="4" borderId="39" applyNumberFormat="1" applyFont="1" applyFill="1" applyBorder="1" applyAlignment="1" applyProtection="0">
      <alignment horizontal="center" vertical="center"/>
    </xf>
    <xf numFmtId="1" fontId="6" fillId="4" borderId="40" applyNumberFormat="1" applyFont="1" applyFill="1" applyBorder="1" applyAlignment="1" applyProtection="0">
      <alignment horizontal="center" vertical="center"/>
    </xf>
    <xf numFmtId="49" fontId="8" fillId="4" borderId="24" applyNumberFormat="1" applyFont="1" applyFill="1" applyBorder="1" applyAlignment="1" applyProtection="0">
      <alignment horizontal="center" vertical="center"/>
    </xf>
    <xf numFmtId="49" fontId="6" fillId="4" borderId="25" applyNumberFormat="1" applyFont="1" applyFill="1" applyBorder="1" applyAlignment="1" applyProtection="0">
      <alignment horizontal="center" vertical="center"/>
    </xf>
    <xf numFmtId="1" fontId="6" fillId="4" borderId="25" applyNumberFormat="1" applyFont="1" applyFill="1" applyBorder="1" applyAlignment="1" applyProtection="0">
      <alignment horizontal="center" vertical="center"/>
    </xf>
    <xf numFmtId="1" fontId="6" fillId="4" borderId="26" applyNumberFormat="1" applyFont="1" applyFill="1" applyBorder="1" applyAlignment="1" applyProtection="0">
      <alignment horizontal="center" vertical="center"/>
    </xf>
    <xf numFmtId="1" fontId="6" fillId="4" borderId="9" applyNumberFormat="1" applyFont="1" applyFill="1" applyBorder="1" applyAlignment="1" applyProtection="0">
      <alignment horizontal="left" vertical="center"/>
    </xf>
    <xf numFmtId="49" fontId="6" fillId="4" borderId="41" applyNumberFormat="1" applyFont="1" applyFill="1" applyBorder="1" applyAlignment="1" applyProtection="0">
      <alignment horizontal="left" vertical="center"/>
    </xf>
    <xf numFmtId="1" fontId="6" fillId="4" borderId="41" applyNumberFormat="1" applyFont="1" applyFill="1" applyBorder="1" applyAlignment="1" applyProtection="0">
      <alignment horizontal="left" vertical="center"/>
    </xf>
    <xf numFmtId="1" fontId="6" fillId="4" borderId="42" applyNumberFormat="1" applyFont="1" applyFill="1" applyBorder="1" applyAlignment="1" applyProtection="0">
      <alignment horizontal="left" vertical="center"/>
    </xf>
    <xf numFmtId="1" fontId="6" fillId="4" borderId="43" applyNumberFormat="1" applyFont="1" applyFill="1" applyBorder="1" applyAlignment="1" applyProtection="0">
      <alignment horizontal="left" vertical="center"/>
    </xf>
    <xf numFmtId="1" fontId="6" fillId="4" borderId="44" applyNumberFormat="1" applyFont="1" applyFill="1" applyBorder="1" applyAlignment="1" applyProtection="0">
      <alignment horizontal="left" vertical="center"/>
    </xf>
    <xf numFmtId="1" fontId="6" fillId="4" borderId="31" applyNumberFormat="1" applyFont="1" applyFill="1" applyBorder="1" applyAlignment="1" applyProtection="0">
      <alignment horizontal="left" vertical="center"/>
    </xf>
    <xf numFmtId="1" fontId="6" fillId="4" borderId="9" applyNumberFormat="1" applyFont="1" applyFill="1" applyBorder="1" applyAlignment="1" applyProtection="0">
      <alignment horizontal="right" vertical="center"/>
    </xf>
    <xf numFmtId="49" fontId="6" fillId="4" borderId="45" applyNumberFormat="1" applyFont="1" applyFill="1" applyBorder="1" applyAlignment="1" applyProtection="0">
      <alignment horizontal="left" vertical="center"/>
    </xf>
    <xf numFmtId="1" fontId="6" fillId="4" borderId="45" applyNumberFormat="1" applyFont="1" applyFill="1" applyBorder="1" applyAlignment="1" applyProtection="0">
      <alignment horizontal="left" vertical="center"/>
    </xf>
    <xf numFmtId="1" fontId="6" fillId="4" borderId="46" applyNumberFormat="1" applyFont="1" applyFill="1" applyBorder="1" applyAlignment="1" applyProtection="0">
      <alignment horizontal="right" vertical="center"/>
    </xf>
    <xf numFmtId="1" fontId="6" fillId="4" borderId="44" applyNumberFormat="1" applyFont="1" applyFill="1" applyBorder="1" applyAlignment="1" applyProtection="0">
      <alignment horizontal="right" vertical="center"/>
    </xf>
    <xf numFmtId="1" fontId="6" fillId="4" borderId="47" applyNumberFormat="1" applyFont="1" applyFill="1" applyBorder="1" applyAlignment="1" applyProtection="0">
      <alignment horizontal="left" vertical="center"/>
    </xf>
    <xf numFmtId="1" fontId="6" fillId="4" borderId="48" applyNumberFormat="1" applyFont="1" applyFill="1" applyBorder="1" applyAlignment="1" applyProtection="0">
      <alignment horizontal="left" vertical="center"/>
    </xf>
    <xf numFmtId="1" fontId="6" fillId="4" borderId="49" applyNumberFormat="1" applyFont="1" applyFill="1" applyBorder="1" applyAlignment="1" applyProtection="0">
      <alignment horizontal="left" vertical="center"/>
    </xf>
    <xf numFmtId="1" fontId="6" fillId="4" borderId="18" applyNumberFormat="1" applyFont="1" applyFill="1" applyBorder="1" applyAlignment="1" applyProtection="0">
      <alignment horizontal="left" vertical="center"/>
    </xf>
    <xf numFmtId="49" fontId="6" fillId="4" borderId="17" applyNumberFormat="1" applyFont="1" applyFill="1" applyBorder="1" applyAlignment="1" applyProtection="0">
      <alignment horizontal="right" vertical="center"/>
    </xf>
    <xf numFmtId="4" fontId="6" fillId="4" borderId="31" applyNumberFormat="1" applyFont="1" applyFill="1" applyBorder="1" applyAlignment="1" applyProtection="0">
      <alignment horizontal="right" vertical="center"/>
    </xf>
    <xf numFmtId="0" fontId="0" fillId="4" borderId="50" applyNumberFormat="0" applyFont="1" applyFill="1" applyBorder="1" applyAlignment="1" applyProtection="0">
      <alignment vertical="bottom"/>
    </xf>
    <xf numFmtId="49" fontId="6" fillId="4" borderId="51" applyNumberFormat="1" applyFont="1" applyFill="1" applyBorder="1" applyAlignment="1" applyProtection="0">
      <alignment horizontal="left" vertical="center"/>
    </xf>
    <xf numFmtId="1" fontId="6" fillId="4" borderId="52" applyNumberFormat="1" applyFont="1" applyFill="1" applyBorder="1" applyAlignment="1" applyProtection="0">
      <alignment horizontal="left" vertical="center"/>
    </xf>
    <xf numFmtId="61" fontId="6" fillId="4" borderId="23" applyNumberFormat="1" applyFont="1" applyFill="1" applyBorder="1" applyAlignment="1" applyProtection="0">
      <alignment horizontal="right" vertical="center"/>
    </xf>
    <xf numFmtId="0" fontId="0" fillId="4" borderId="53" applyNumberFormat="0" applyFont="1" applyFill="1" applyBorder="1" applyAlignment="1" applyProtection="0">
      <alignment vertical="bottom"/>
    </xf>
    <xf numFmtId="0" fontId="0" fillId="4" borderId="5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8" fillId="4" borderId="1" applyNumberFormat="1" applyFont="1" applyFill="1" applyBorder="1" applyAlignment="1" applyProtection="0">
      <alignment vertical="bottom"/>
    </xf>
    <xf numFmtId="4" fontId="0" fillId="4" borderId="3" applyNumberFormat="1" applyFont="1" applyFill="1" applyBorder="1" applyAlignment="1" applyProtection="0">
      <alignment vertical="bottom"/>
    </xf>
    <xf numFmtId="49" fontId="8" fillId="4" borderId="3" applyNumberFormat="1" applyFont="1" applyFill="1" applyBorder="1" applyAlignment="1" applyProtection="0">
      <alignment vertical="bottom"/>
    </xf>
    <xf numFmtId="49" fontId="8" fillId="4" borderId="55" applyNumberFormat="1" applyFont="1" applyFill="1" applyBorder="1" applyAlignment="1" applyProtection="0">
      <alignment vertical="bottom"/>
    </xf>
    <xf numFmtId="4" fontId="0" fillId="4" borderId="43" applyNumberFormat="1" applyFont="1" applyFill="1" applyBorder="1" applyAlignment="1" applyProtection="0">
      <alignment vertical="bottom"/>
    </xf>
    <xf numFmtId="0" fontId="0" fillId="4" borderId="43" applyNumberFormat="0" applyFont="1" applyFill="1" applyBorder="1" applyAlignment="1" applyProtection="0">
      <alignment vertical="bottom"/>
    </xf>
    <xf numFmtId="49" fontId="8" fillId="4" borderId="43" applyNumberFormat="1" applyFont="1" applyFill="1" applyBorder="1" applyAlignment="1" applyProtection="0">
      <alignment vertical="bottom"/>
    </xf>
    <xf numFmtId="0" fontId="0" fillId="4" borderId="55" applyNumberFormat="0" applyFont="1" applyFill="1" applyBorder="1" applyAlignment="1" applyProtection="0">
      <alignment vertical="bottom"/>
    </xf>
    <xf numFmtId="1" fontId="8" fillId="4" borderId="55" applyNumberFormat="1" applyFont="1" applyFill="1" applyBorder="1" applyAlignment="1" applyProtection="0">
      <alignment vertical="bottom"/>
    </xf>
    <xf numFmtId="49" fontId="0" fillId="4" borderId="56" applyNumberFormat="1" applyFont="1" applyFill="1" applyBorder="1" applyAlignment="1" applyProtection="0">
      <alignment vertical="bottom"/>
    </xf>
    <xf numFmtId="0" fontId="7" fillId="4" borderId="57" applyNumberFormat="0" applyFont="1" applyFill="1" applyBorder="1" applyAlignment="1" applyProtection="0">
      <alignment vertical="bottom"/>
    </xf>
    <xf numFmtId="0" fontId="0" fillId="4" borderId="57" applyNumberFormat="0" applyFont="1" applyFill="1" applyBorder="1" applyAlignment="1" applyProtection="0">
      <alignment vertical="bottom"/>
    </xf>
    <xf numFmtId="1" fontId="0" fillId="4" borderId="43" applyNumberFormat="1" applyFont="1" applyFill="1" applyBorder="1" applyAlignment="1" applyProtection="0">
      <alignment vertical="bottom"/>
    </xf>
    <xf numFmtId="49" fontId="6" fillId="4" borderId="58" applyNumberFormat="1" applyFont="1" applyFill="1" applyBorder="1" applyAlignment="1" applyProtection="0">
      <alignment horizontal="center" vertical="bottom"/>
    </xf>
    <xf numFmtId="49" fontId="6" fillId="4" borderId="59" applyNumberFormat="1" applyFont="1" applyFill="1" applyBorder="1" applyAlignment="1" applyProtection="0">
      <alignment horizontal="center" vertical="bottom"/>
    </xf>
    <xf numFmtId="49" fontId="6" fillId="4" borderId="60" applyNumberFormat="1" applyFont="1" applyFill="1" applyBorder="1" applyAlignment="1" applyProtection="0">
      <alignment horizontal="center" vertical="bottom"/>
    </xf>
    <xf numFmtId="49" fontId="6" fillId="4" borderId="61" applyNumberFormat="1" applyFont="1" applyFill="1" applyBorder="1" applyAlignment="1" applyProtection="0">
      <alignment horizontal="center" vertical="bottom"/>
    </xf>
    <xf numFmtId="0" fontId="0" fillId="4" borderId="62" applyNumberFormat="0" applyFont="1" applyFill="1" applyBorder="1" applyAlignment="1" applyProtection="0">
      <alignment vertical="bottom"/>
    </xf>
    <xf numFmtId="1" fontId="6" fillId="4" borderId="63" applyNumberFormat="1" applyFont="1" applyFill="1" applyBorder="1" applyAlignment="1" applyProtection="0">
      <alignment horizontal="center" vertical="bottom"/>
    </xf>
    <xf numFmtId="49" fontId="6" fillId="4" borderId="64" applyNumberFormat="1" applyFont="1" applyFill="1" applyBorder="1" applyAlignment="1" applyProtection="0">
      <alignment horizontal="center" vertical="bottom"/>
    </xf>
    <xf numFmtId="1" fontId="6" fillId="4" borderId="64" applyNumberFormat="1" applyFont="1" applyFill="1" applyBorder="1" applyAlignment="1" applyProtection="0">
      <alignment horizontal="center" vertical="bottom"/>
    </xf>
    <xf numFmtId="49" fontId="6" fillId="4" borderId="65" applyNumberFormat="1" applyFont="1" applyFill="1" applyBorder="1" applyAlignment="1" applyProtection="0">
      <alignment horizontal="center" vertical="bottom"/>
    </xf>
    <xf numFmtId="49" fontId="6" fillId="4" borderId="66" applyNumberFormat="1" applyFont="1" applyFill="1" applyBorder="1" applyAlignment="1" applyProtection="0">
      <alignment horizontal="center" vertical="bottom"/>
    </xf>
    <xf numFmtId="49" fontId="6" fillId="4" borderId="62" applyNumberFormat="1" applyFont="1" applyFill="1" applyBorder="1" applyAlignment="1" applyProtection="0">
      <alignment horizontal="center" vertical="bottom"/>
    </xf>
    <xf numFmtId="0" fontId="0" fillId="4" borderId="67" applyNumberFormat="0" applyFont="1" applyFill="1" applyBorder="1" applyAlignment="1" applyProtection="0">
      <alignment vertical="bottom"/>
    </xf>
    <xf numFmtId="0" fontId="0" fillId="4" borderId="68" applyNumberFormat="0" applyFont="1" applyFill="1" applyBorder="1" applyAlignment="1" applyProtection="0">
      <alignment vertical="bottom"/>
    </xf>
    <xf numFmtId="49" fontId="0" fillId="4" borderId="55" applyNumberFormat="1" applyFont="1" applyFill="1" applyBorder="1" applyAlignment="1" applyProtection="0">
      <alignment vertical="bottom"/>
    </xf>
    <xf numFmtId="62" fontId="0" fillId="4" borderId="43" applyNumberFormat="1" applyFont="1" applyFill="1" applyBorder="1" applyAlignment="1" applyProtection="0">
      <alignment vertical="bottom"/>
    </xf>
    <xf numFmtId="63" fontId="0" fillId="4" borderId="43" applyNumberFormat="1" applyFont="1" applyFill="1" applyBorder="1" applyAlignment="1" applyProtection="0">
      <alignment vertical="bottom"/>
    </xf>
    <xf numFmtId="49" fontId="0" fillId="4" borderId="69" applyNumberFormat="1" applyFont="1" applyFill="1" applyBorder="1" applyAlignment="1" applyProtection="0">
      <alignment vertical="bottom"/>
    </xf>
    <xf numFmtId="4" fontId="0" fillId="4" borderId="70" applyNumberFormat="1" applyFont="1" applyFill="1" applyBorder="1" applyAlignment="1" applyProtection="0">
      <alignment vertical="bottom"/>
    </xf>
    <xf numFmtId="62" fontId="0" fillId="4" borderId="70" applyNumberFormat="1" applyFont="1" applyFill="1" applyBorder="1" applyAlignment="1" applyProtection="0">
      <alignment vertical="bottom"/>
    </xf>
    <xf numFmtId="63" fontId="0" fillId="4" borderId="70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6" fillId="4" applyNumberFormat="1" applyFont="1" applyFill="1" applyBorder="0" applyAlignment="1" applyProtection="0">
      <alignment horizontal="right" vertical="top"/>
    </xf>
    <xf numFmtId="0" fontId="6" fillId="4" applyNumberFormat="1" applyFont="1" applyFill="1" applyBorder="0" applyAlignment="1" applyProtection="0">
      <alignment horizontal="center" vertical="top"/>
    </xf>
    <xf numFmtId="0" fontId="6" fillId="4" applyNumberFormat="1" applyFont="1" applyFill="1" applyBorder="0" applyAlignment="1" applyProtection="0">
      <alignment vertical="top"/>
    </xf>
    <xf numFmtId="0" fontId="6" fillId="4" applyNumberFormat="1" applyFont="1" applyFill="1" applyBorder="0" applyAlignment="1" applyProtection="0">
      <alignment vertical="top" wrapText="1"/>
    </xf>
    <xf numFmtId="0" fontId="6" fillId="4" borderId="71" applyNumberFormat="1" applyFont="1" applyFill="1" applyBorder="1" applyAlignment="1" applyProtection="0">
      <alignment vertical="bottom"/>
    </xf>
    <xf numFmtId="49" fontId="8" fillId="4" borderId="1" applyNumberFormat="1" applyFont="1" applyFill="1" applyBorder="1" applyAlignment="1" applyProtection="0">
      <alignment vertical="top"/>
    </xf>
    <xf numFmtId="4" fontId="0" fillId="4" borderId="3" applyNumberFormat="1" applyFont="1" applyFill="1" applyBorder="1" applyAlignment="1" applyProtection="0">
      <alignment vertical="top"/>
    </xf>
    <xf numFmtId="49" fontId="8" fillId="4" borderId="3" applyNumberFormat="1" applyFont="1" applyFill="1" applyBorder="1" applyAlignment="1" applyProtection="0">
      <alignment vertical="top"/>
    </xf>
    <xf numFmtId="62" fontId="0" fillId="4" borderId="3" applyNumberFormat="1" applyFont="1" applyFill="1" applyBorder="1" applyAlignment="1" applyProtection="0">
      <alignment vertical="top"/>
    </xf>
    <xf numFmtId="63" fontId="0" fillId="4" borderId="3" applyNumberFormat="1" applyFont="1" applyFill="1" applyBorder="1" applyAlignment="1" applyProtection="0">
      <alignment vertical="top"/>
    </xf>
    <xf numFmtId="49" fontId="0" fillId="4" borderId="3" applyNumberFormat="1" applyFont="1" applyFill="1" applyBorder="1" applyAlignment="1" applyProtection="0">
      <alignment vertical="top"/>
    </xf>
    <xf numFmtId="49" fontId="8" fillId="4" borderId="55" applyNumberFormat="1" applyFont="1" applyFill="1" applyBorder="1" applyAlignment="1" applyProtection="0">
      <alignment vertical="top"/>
    </xf>
    <xf numFmtId="4" fontId="0" fillId="4" borderId="43" applyNumberFormat="1" applyFont="1" applyFill="1" applyBorder="1" applyAlignment="1" applyProtection="0">
      <alignment vertical="top"/>
    </xf>
    <xf numFmtId="49" fontId="0" fillId="4" borderId="43" applyNumberFormat="1" applyFont="1" applyFill="1" applyBorder="1" applyAlignment="1" applyProtection="0">
      <alignment vertical="top"/>
    </xf>
    <xf numFmtId="49" fontId="8" fillId="4" borderId="43" applyNumberFormat="1" applyFont="1" applyFill="1" applyBorder="1" applyAlignment="1" applyProtection="0">
      <alignment vertical="top"/>
    </xf>
    <xf numFmtId="62" fontId="0" fillId="4" borderId="43" applyNumberFormat="1" applyFont="1" applyFill="1" applyBorder="1" applyAlignment="1" applyProtection="0">
      <alignment vertical="top"/>
    </xf>
    <xf numFmtId="63" fontId="0" fillId="4" borderId="43" applyNumberFormat="1" applyFont="1" applyFill="1" applyBorder="1" applyAlignment="1" applyProtection="0">
      <alignment vertical="top"/>
    </xf>
    <xf numFmtId="1" fontId="8" fillId="4" borderId="43" applyNumberFormat="1" applyFont="1" applyFill="1" applyBorder="1" applyAlignment="1" applyProtection="0">
      <alignment vertical="top"/>
    </xf>
    <xf numFmtId="1" fontId="8" fillId="4" borderId="55" applyNumberFormat="1" applyFont="1" applyFill="1" applyBorder="1" applyAlignment="1" applyProtection="0">
      <alignment vertical="top"/>
    </xf>
    <xf numFmtId="49" fontId="0" fillId="4" borderId="56" applyNumberFormat="1" applyFont="1" applyFill="1" applyBorder="1" applyAlignment="1" applyProtection="0">
      <alignment vertical="top"/>
    </xf>
    <xf numFmtId="49" fontId="6" fillId="4" borderId="57" applyNumberFormat="1" applyFont="1" applyFill="1" applyBorder="1" applyAlignment="1" applyProtection="0">
      <alignment horizontal="center" vertical="top"/>
    </xf>
    <xf numFmtId="49" fontId="0" fillId="4" borderId="57" applyNumberFormat="1" applyFont="1" applyFill="1" applyBorder="1" applyAlignment="1" applyProtection="0">
      <alignment vertical="top"/>
    </xf>
    <xf numFmtId="49" fontId="7" fillId="4" borderId="57" applyNumberFormat="1" applyFont="1" applyFill="1" applyBorder="1" applyAlignment="1" applyProtection="0">
      <alignment vertical="top" wrapText="1"/>
    </xf>
    <xf numFmtId="63" fontId="0" fillId="4" borderId="57" applyNumberFormat="1" applyFont="1" applyFill="1" applyBorder="1" applyAlignment="1" applyProtection="0">
      <alignment vertical="top"/>
    </xf>
    <xf numFmtId="4" fontId="0" fillId="4" borderId="57" applyNumberFormat="1" applyFont="1" applyFill="1" applyBorder="1" applyAlignment="1" applyProtection="0">
      <alignment vertical="top"/>
    </xf>
    <xf numFmtId="62" fontId="0" fillId="4" borderId="57" applyNumberFormat="1" applyFont="1" applyFill="1" applyBorder="1" applyAlignment="1" applyProtection="0">
      <alignment vertical="top"/>
    </xf>
    <xf numFmtId="49" fontId="6" fillId="4" borderId="58" applyNumberFormat="1" applyFont="1" applyFill="1" applyBorder="1" applyAlignment="1" applyProtection="0">
      <alignment horizontal="center" vertical="top"/>
    </xf>
    <xf numFmtId="49" fontId="6" fillId="4" borderId="59" applyNumberFormat="1" applyFont="1" applyFill="1" applyBorder="1" applyAlignment="1" applyProtection="0">
      <alignment horizontal="center" vertical="top"/>
    </xf>
    <xf numFmtId="49" fontId="6" fillId="4" borderId="59" applyNumberFormat="1" applyFont="1" applyFill="1" applyBorder="1" applyAlignment="1" applyProtection="0">
      <alignment horizontal="center" vertical="top" wrapText="1"/>
    </xf>
    <xf numFmtId="49" fontId="6" fillId="4" borderId="60" applyNumberFormat="1" applyFont="1" applyFill="1" applyBorder="1" applyAlignment="1" applyProtection="0">
      <alignment horizontal="center" vertical="top"/>
    </xf>
    <xf numFmtId="1" fontId="6" fillId="4" borderId="60" applyNumberFormat="1" applyFont="1" applyFill="1" applyBorder="1" applyAlignment="1" applyProtection="0">
      <alignment horizontal="center" vertical="top"/>
    </xf>
    <xf numFmtId="49" fontId="6" fillId="4" borderId="72" applyNumberFormat="1" applyFont="1" applyFill="1" applyBorder="1" applyAlignment="1" applyProtection="0">
      <alignment horizontal="center" vertical="top"/>
    </xf>
    <xf numFmtId="49" fontId="9" fillId="4" borderId="62" applyNumberFormat="1" applyFont="1" applyFill="1" applyBorder="1" applyAlignment="1" applyProtection="0">
      <alignment horizontal="center" vertical="top"/>
    </xf>
    <xf numFmtId="49" fontId="9" fillId="4" borderId="43" applyNumberFormat="1" applyFont="1" applyFill="1" applyBorder="1" applyAlignment="1" applyProtection="0">
      <alignment horizontal="center" vertical="top"/>
    </xf>
    <xf numFmtId="49" fontId="6" fillId="4" borderId="43" applyNumberFormat="1" applyFont="1" applyFill="1" applyBorder="1" applyAlignment="1" applyProtection="0">
      <alignment horizontal="center" vertical="top"/>
    </xf>
    <xf numFmtId="49" fontId="6" fillId="4" borderId="43" applyNumberFormat="1" applyFont="1" applyFill="1" applyBorder="1" applyAlignment="1" applyProtection="0">
      <alignment horizontal="left" vertical="top"/>
    </xf>
    <xf numFmtId="49" fontId="6" fillId="4" borderId="63" applyNumberFormat="1" applyFont="1" applyFill="1" applyBorder="1" applyAlignment="1" applyProtection="0">
      <alignment horizontal="center" vertical="top"/>
    </xf>
    <xf numFmtId="49" fontId="6" fillId="4" borderId="64" applyNumberFormat="1" applyFont="1" applyFill="1" applyBorder="1" applyAlignment="1" applyProtection="0">
      <alignment horizontal="center" vertical="top"/>
    </xf>
    <xf numFmtId="1" fontId="6" fillId="4" borderId="64" applyNumberFormat="1" applyFont="1" applyFill="1" applyBorder="1" applyAlignment="1" applyProtection="0">
      <alignment horizontal="center" vertical="center"/>
    </xf>
    <xf numFmtId="49" fontId="6" fillId="4" borderId="64" applyNumberFormat="1" applyFont="1" applyFill="1" applyBorder="1" applyAlignment="1" applyProtection="0">
      <alignment horizontal="center" vertical="top" wrapText="1"/>
    </xf>
    <xf numFmtId="1" fontId="6" fillId="4" borderId="64" applyNumberFormat="1" applyFont="1" applyFill="1" applyBorder="1" applyAlignment="1" applyProtection="0">
      <alignment horizontal="center" vertical="top"/>
    </xf>
    <xf numFmtId="49" fontId="6" fillId="4" borderId="65" applyNumberFormat="1" applyFont="1" applyFill="1" applyBorder="1" applyAlignment="1" applyProtection="0">
      <alignment horizontal="center" vertical="top"/>
    </xf>
    <xf numFmtId="49" fontId="6" fillId="4" borderId="73" applyNumberFormat="1" applyFont="1" applyFill="1" applyBorder="1" applyAlignment="1" applyProtection="0">
      <alignment horizontal="center" vertical="top"/>
    </xf>
    <xf numFmtId="1" fontId="6" fillId="4" borderId="63" applyNumberFormat="1" applyFont="1" applyFill="1" applyBorder="1" applyAlignment="1" applyProtection="0">
      <alignment horizontal="center" vertical="top"/>
    </xf>
    <xf numFmtId="0" fontId="0" borderId="71" applyNumberFormat="1" applyFont="1" applyFill="0" applyBorder="1" applyAlignment="1" applyProtection="0">
      <alignment vertical="bottom"/>
    </xf>
    <xf numFmtId="49" fontId="6" fillId="4" borderId="43" applyNumberFormat="1" applyFont="1" applyFill="1" applyBorder="1" applyAlignment="1" applyProtection="0">
      <alignment vertical="top"/>
    </xf>
    <xf numFmtId="1" fontId="0" fillId="4" borderId="55" applyNumberFormat="1" applyFont="1" applyFill="1" applyBorder="1" applyAlignment="1" applyProtection="0">
      <alignment vertical="top"/>
    </xf>
    <xf numFmtId="49" fontId="0" fillId="4" borderId="43" applyNumberFormat="1" applyFont="1" applyFill="1" applyBorder="1" applyAlignment="1" applyProtection="0">
      <alignment vertical="top" wrapText="1"/>
    </xf>
    <xf numFmtId="1" fontId="0" fillId="4" borderId="43" applyNumberFormat="1" applyFont="1" applyFill="1" applyBorder="1" applyAlignment="1" applyProtection="0">
      <alignment vertical="top"/>
    </xf>
    <xf numFmtId="49" fontId="6" fillId="4" borderId="43" applyNumberFormat="1" applyFont="1" applyFill="1" applyBorder="1" applyAlignment="1" applyProtection="0">
      <alignment horizontal="right" vertical="top" wrapText="1"/>
    </xf>
    <xf numFmtId="4" fontId="8" fillId="4" borderId="43" applyNumberFormat="1" applyFont="1" applyFill="1" applyBorder="1" applyAlignment="1" applyProtection="0">
      <alignment vertical="top"/>
    </xf>
    <xf numFmtId="62" fontId="8" fillId="4" borderId="43" applyNumberFormat="1" applyFont="1" applyFill="1" applyBorder="1" applyAlignment="1" applyProtection="0">
      <alignment vertical="top"/>
    </xf>
    <xf numFmtId="63" fontId="8" fillId="4" borderId="43" applyNumberFormat="1" applyFont="1" applyFill="1" applyBorder="1" applyAlignment="1" applyProtection="0">
      <alignment vertical="top"/>
    </xf>
    <xf numFmtId="49" fontId="8" fillId="4" borderId="43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0000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3.6016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75</v>
      </c>
      <c r="C11" s="3"/>
      <c r="D11" s="3"/>
    </row>
    <row r="12">
      <c r="B12" s="4"/>
      <c r="C12" t="s" s="4">
        <v>5</v>
      </c>
      <c r="D12" t="s" s="5">
        <v>75</v>
      </c>
    </row>
    <row r="13">
      <c r="B13" t="s" s="3">
        <v>119</v>
      </c>
      <c r="C13" s="3"/>
      <c r="D13" s="3"/>
    </row>
    <row r="14">
      <c r="B14" s="4"/>
      <c r="C14" t="s" s="4">
        <v>5</v>
      </c>
      <c r="D14" t="s" s="5">
        <v>119</v>
      </c>
    </row>
  </sheetData>
  <mergeCells count="1">
    <mergeCell ref="B3:D3"/>
  </mergeCells>
  <hyperlinks>
    <hyperlink ref="D10" location="'Kryci list'!R1C1" tooltip="" display="Kryci list"/>
    <hyperlink ref="D12" location="'Rekapitulacia'!R1C1" tooltip="" display="Rekapitulacia"/>
    <hyperlink ref="D14" location="'Prehlad'!R1C1" tooltip="" display="Prehlad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O27"/>
  <sheetViews>
    <sheetView workbookViewId="0" showGridLines="0" defaultGridColor="1"/>
  </sheetViews>
  <sheetFormatPr defaultColWidth="8.83333" defaultRowHeight="12.75" customHeight="1" outlineLevelRow="0" outlineLevelCol="0"/>
  <cols>
    <col min="1" max="1" width="1.35156" style="6" customWidth="1"/>
    <col min="2" max="2" width="3.67188" style="6" customWidth="1"/>
    <col min="3" max="3" width="6.85156" style="6" customWidth="1"/>
    <col min="4" max="6" width="14" style="6" customWidth="1"/>
    <col min="7" max="7" width="3.85156" style="6" customWidth="1"/>
    <col min="8" max="8" width="22.6719" style="6" customWidth="1"/>
    <col min="9" max="9" width="14" style="6" customWidth="1"/>
    <col min="10" max="10" width="4.35156" style="6" customWidth="1"/>
    <col min="11" max="11" width="19.6719" style="6" customWidth="1"/>
    <col min="12" max="12" width="9.67188" style="6" customWidth="1"/>
    <col min="13" max="13" width="14" style="6" customWidth="1"/>
    <col min="14" max="14" width="1.35156" style="6" customWidth="1"/>
    <col min="15" max="15" width="1.5" style="6" customWidth="1"/>
    <col min="16" max="256" width="8.85156" style="6" customWidth="1"/>
  </cols>
  <sheetData>
    <row r="1" ht="28.5" customHeight="1">
      <c r="A1" s="7"/>
      <c r="B1" t="s" s="8">
        <v>6</v>
      </c>
      <c r="C1" s="9"/>
      <c r="D1" s="9"/>
      <c r="E1" s="9"/>
      <c r="F1" s="9"/>
      <c r="G1" s="9"/>
      <c r="H1" s="10"/>
      <c r="I1" s="9"/>
      <c r="J1" s="9"/>
      <c r="K1" s="9"/>
      <c r="L1" s="9"/>
      <c r="M1" s="9"/>
      <c r="N1" s="11"/>
      <c r="O1" s="12"/>
    </row>
    <row r="2" ht="18" customHeight="1">
      <c r="A2" s="13"/>
      <c r="B2" t="s" s="14">
        <v>7</v>
      </c>
      <c r="C2" s="15"/>
      <c r="D2" s="15"/>
      <c r="E2" s="15"/>
      <c r="F2" s="15"/>
      <c r="G2" t="s" s="16">
        <v>8</v>
      </c>
      <c r="H2" t="s" s="17">
        <v>9</v>
      </c>
      <c r="I2" s="15"/>
      <c r="J2" t="s" s="16">
        <v>10</v>
      </c>
      <c r="K2" s="15"/>
      <c r="L2" s="15"/>
      <c r="M2" s="18"/>
      <c r="N2" s="19"/>
      <c r="O2" s="20"/>
    </row>
    <row r="3" ht="18" customHeight="1">
      <c r="A3" s="13"/>
      <c r="B3" t="s" s="21">
        <v>11</v>
      </c>
      <c r="C3" s="22"/>
      <c r="D3" s="22"/>
      <c r="E3" s="22"/>
      <c r="F3" s="22"/>
      <c r="G3" t="s" s="23">
        <v>12</v>
      </c>
      <c r="H3" s="22"/>
      <c r="I3" s="22"/>
      <c r="J3" t="s" s="23">
        <v>13</v>
      </c>
      <c r="K3" t="s" s="24">
        <v>14</v>
      </c>
      <c r="L3" s="22"/>
      <c r="M3" s="25"/>
      <c r="N3" s="19"/>
      <c r="O3" s="20"/>
    </row>
    <row r="4" ht="18" customHeight="1">
      <c r="A4" s="13"/>
      <c r="B4" t="s" s="26">
        <v>11</v>
      </c>
      <c r="C4" s="27"/>
      <c r="D4" s="27"/>
      <c r="E4" s="27"/>
      <c r="F4" s="27"/>
      <c r="G4" s="28"/>
      <c r="H4" s="27"/>
      <c r="I4" s="27"/>
      <c r="J4" t="s" s="29">
        <v>15</v>
      </c>
      <c r="K4" t="s" s="30">
        <v>16</v>
      </c>
      <c r="L4" t="s" s="30">
        <v>17</v>
      </c>
      <c r="M4" s="31"/>
      <c r="N4" s="19"/>
      <c r="O4" s="20"/>
    </row>
    <row r="5" ht="18" customHeight="1">
      <c r="A5" s="13"/>
      <c r="B5" t="s" s="14">
        <v>18</v>
      </c>
      <c r="C5" s="15"/>
      <c r="D5" t="s" s="17">
        <v>19</v>
      </c>
      <c r="E5" s="15"/>
      <c r="F5" s="15"/>
      <c r="G5" t="s" s="16">
        <v>20</v>
      </c>
      <c r="H5" t="s" s="17">
        <v>21</v>
      </c>
      <c r="I5" s="15"/>
      <c r="J5" t="s" s="17">
        <v>22</v>
      </c>
      <c r="K5" s="15"/>
      <c r="L5" t="s" s="17">
        <v>23</v>
      </c>
      <c r="M5" s="18"/>
      <c r="N5" s="19"/>
      <c r="O5" s="20"/>
    </row>
    <row r="6" ht="18" customHeight="1">
      <c r="A6" s="13"/>
      <c r="B6" t="s" s="21">
        <v>24</v>
      </c>
      <c r="C6" s="22"/>
      <c r="D6" s="22"/>
      <c r="E6" s="22"/>
      <c r="F6" s="22"/>
      <c r="G6" s="23"/>
      <c r="H6" s="22"/>
      <c r="I6" s="22"/>
      <c r="J6" t="s" s="24">
        <v>22</v>
      </c>
      <c r="K6" s="22"/>
      <c r="L6" t="s" s="24">
        <v>23</v>
      </c>
      <c r="M6" s="25"/>
      <c r="N6" s="19"/>
      <c r="O6" s="20"/>
    </row>
    <row r="7" ht="18" customHeight="1">
      <c r="A7" s="13"/>
      <c r="B7" t="s" s="26">
        <v>25</v>
      </c>
      <c r="C7" s="27"/>
      <c r="D7" t="s" s="30">
        <v>26</v>
      </c>
      <c r="E7" s="27"/>
      <c r="F7" s="27"/>
      <c r="G7" t="s" s="29">
        <v>27</v>
      </c>
      <c r="H7" t="s" s="30">
        <v>21</v>
      </c>
      <c r="I7" s="27"/>
      <c r="J7" t="s" s="30">
        <v>22</v>
      </c>
      <c r="K7" s="27"/>
      <c r="L7" t="s" s="30">
        <v>23</v>
      </c>
      <c r="M7" s="31"/>
      <c r="N7" s="19"/>
      <c r="O7" s="20"/>
    </row>
    <row r="8" ht="18" customHeight="1">
      <c r="A8" s="13"/>
      <c r="B8" s="32">
        <v>1</v>
      </c>
      <c r="C8" t="s" s="33">
        <v>28</v>
      </c>
      <c r="D8" s="34"/>
      <c r="E8" s="35"/>
      <c r="F8" s="36">
        <f>IF(B8&lt;&gt;0,ROUND($M$26/B8,0),0)</f>
        <v>0</v>
      </c>
      <c r="G8" t="s" s="37">
        <v>29</v>
      </c>
      <c r="H8" t="s" s="33">
        <v>30</v>
      </c>
      <c r="I8" s="36">
        <f>IF(G8&lt;&gt;0,ROUND($M$26/G8,0),0)</f>
        <v>0</v>
      </c>
      <c r="J8" s="38"/>
      <c r="K8" s="39"/>
      <c r="L8" s="35"/>
      <c r="M8" s="40">
        <f>IF(J8&lt;&gt;0,ROUND($M$26/J8,0),0)</f>
        <v>0</v>
      </c>
      <c r="N8" s="19"/>
      <c r="O8" s="20"/>
    </row>
    <row r="9" ht="18" customHeight="1">
      <c r="A9" s="13"/>
      <c r="B9" s="41">
        <v>1</v>
      </c>
      <c r="C9" t="s" s="42">
        <v>31</v>
      </c>
      <c r="D9" s="43"/>
      <c r="E9" s="44"/>
      <c r="F9" s="45">
        <f>IF(B9&lt;&gt;0,ROUND($M$26/B9,0),0)</f>
        <v>0</v>
      </c>
      <c r="G9" s="46">
        <v>1</v>
      </c>
      <c r="H9" t="s" s="42">
        <v>32</v>
      </c>
      <c r="I9" s="45">
        <f>IF(G9&lt;&gt;0,ROUND($M$26/G9,0),0)</f>
        <v>0</v>
      </c>
      <c r="J9" s="46"/>
      <c r="K9" s="47"/>
      <c r="L9" s="44"/>
      <c r="M9" s="48">
        <f>IF(J9&lt;&gt;0,ROUND($M$26/J9,0),0)</f>
        <v>0</v>
      </c>
      <c r="N9" s="19"/>
      <c r="O9" s="20"/>
    </row>
    <row r="10" ht="18" customHeight="1">
      <c r="A10" s="13"/>
      <c r="B10" t="s" s="49">
        <v>33</v>
      </c>
      <c r="C10" t="s" s="50">
        <v>34</v>
      </c>
      <c r="D10" t="s" s="51">
        <v>35</v>
      </c>
      <c r="E10" t="s" s="51">
        <v>36</v>
      </c>
      <c r="F10" t="s" s="52">
        <v>37</v>
      </c>
      <c r="G10" t="s" s="49">
        <v>38</v>
      </c>
      <c r="H10" t="s" s="51">
        <v>39</v>
      </c>
      <c r="I10" s="53"/>
      <c r="J10" t="s" s="49">
        <v>40</v>
      </c>
      <c r="K10" t="s" s="51">
        <v>41</v>
      </c>
      <c r="L10" s="54"/>
      <c r="M10" s="53"/>
      <c r="N10" s="19"/>
      <c r="O10" s="20"/>
    </row>
    <row r="11" ht="18" customHeight="1">
      <c r="A11" s="13"/>
      <c r="B11" s="55">
        <v>1</v>
      </c>
      <c r="C11" t="s" s="56">
        <v>42</v>
      </c>
      <c r="D11" s="57">
        <f>'Prehlad'!H121</f>
        <v>0</v>
      </c>
      <c r="E11" s="57">
        <f>'Prehlad'!I121</f>
        <v>0</v>
      </c>
      <c r="F11" s="58">
        <f>D11+E11</f>
        <v>0</v>
      </c>
      <c r="G11" s="55">
        <v>6</v>
      </c>
      <c r="H11" t="s" s="56">
        <v>43</v>
      </c>
      <c r="I11" s="58">
        <v>0</v>
      </c>
      <c r="J11" s="55">
        <v>11</v>
      </c>
      <c r="K11" t="s" s="59">
        <v>44</v>
      </c>
      <c r="L11" s="60">
        <v>0.01</v>
      </c>
      <c r="M11" s="58">
        <v>0</v>
      </c>
      <c r="N11" s="19"/>
      <c r="O11" s="20"/>
    </row>
    <row r="12" ht="18" customHeight="1">
      <c r="A12" s="13"/>
      <c r="B12" s="61">
        <v>2</v>
      </c>
      <c r="C12" t="s" s="62">
        <v>45</v>
      </c>
      <c r="D12" s="63">
        <f>'Prehlad'!H332</f>
        <v>0</v>
      </c>
      <c r="E12" s="63">
        <f>'Prehlad'!I332</f>
        <v>0</v>
      </c>
      <c r="F12" s="64">
        <f>D12+E12</f>
        <v>0</v>
      </c>
      <c r="G12" s="61">
        <v>7</v>
      </c>
      <c r="H12" t="s" s="62">
        <v>46</v>
      </c>
      <c r="I12" s="64">
        <v>0</v>
      </c>
      <c r="J12" s="61">
        <v>12</v>
      </c>
      <c r="K12" t="s" s="65">
        <v>47</v>
      </c>
      <c r="L12" s="66">
        <v>0</v>
      </c>
      <c r="M12" s="64">
        <v>0</v>
      </c>
      <c r="N12" s="19"/>
      <c r="O12" s="20"/>
    </row>
    <row r="13" ht="18" customHeight="1">
      <c r="A13" s="13"/>
      <c r="B13" s="61">
        <v>3</v>
      </c>
      <c r="C13" t="s" s="62">
        <v>48</v>
      </c>
      <c r="D13" s="63">
        <f>'Prehlad'!H344</f>
        <v>0</v>
      </c>
      <c r="E13" s="63">
        <f>'Prehlad'!I344</f>
        <v>0</v>
      </c>
      <c r="F13" s="64">
        <f>D13+E13</f>
        <v>0</v>
      </c>
      <c r="G13" s="61">
        <v>8</v>
      </c>
      <c r="H13" t="s" s="62">
        <v>49</v>
      </c>
      <c r="I13" s="64">
        <v>0</v>
      </c>
      <c r="J13" s="61">
        <v>13</v>
      </c>
      <c r="K13" t="s" s="65">
        <v>50</v>
      </c>
      <c r="L13" s="66">
        <v>0</v>
      </c>
      <c r="M13" s="64">
        <v>0</v>
      </c>
      <c r="N13" s="19"/>
      <c r="O13" s="20"/>
    </row>
    <row r="14" ht="18" customHeight="1">
      <c r="A14" s="13"/>
      <c r="B14" s="61">
        <v>4</v>
      </c>
      <c r="C14" t="s" s="62">
        <v>51</v>
      </c>
      <c r="D14" s="63"/>
      <c r="E14" s="63"/>
      <c r="F14" s="67">
        <f>D14+E14</f>
        <v>0</v>
      </c>
      <c r="G14" s="61">
        <v>9</v>
      </c>
      <c r="H14" t="s" s="62">
        <v>11</v>
      </c>
      <c r="I14" s="67">
        <v>0</v>
      </c>
      <c r="J14" s="61">
        <v>14</v>
      </c>
      <c r="K14" t="s" s="65">
        <v>11</v>
      </c>
      <c r="L14" s="66">
        <v>0</v>
      </c>
      <c r="M14" s="67">
        <v>0</v>
      </c>
      <c r="N14" s="19"/>
      <c r="O14" s="20"/>
    </row>
    <row r="15" ht="18" customHeight="1">
      <c r="A15" s="13"/>
      <c r="B15" s="68">
        <v>5</v>
      </c>
      <c r="C15" t="s" s="69">
        <v>52</v>
      </c>
      <c r="D15" s="70">
        <f>SUM(D11:D14)</f>
        <v>0</v>
      </c>
      <c r="E15" s="71">
        <f>SUM(E11:E14)</f>
        <v>0</v>
      </c>
      <c r="F15" s="72">
        <f>SUM(F11:F14)</f>
        <v>0</v>
      </c>
      <c r="G15" s="68">
        <v>10</v>
      </c>
      <c r="H15" t="s" s="73">
        <v>53</v>
      </c>
      <c r="I15" s="72">
        <f>SUM(I11:I14)</f>
        <v>0</v>
      </c>
      <c r="J15" s="68">
        <v>15</v>
      </c>
      <c r="K15" s="74"/>
      <c r="L15" t="s" s="75">
        <v>54</v>
      </c>
      <c r="M15" s="72">
        <f>SUM(M11:M14)</f>
        <v>0</v>
      </c>
      <c r="N15" s="19"/>
      <c r="O15" s="20"/>
    </row>
    <row r="16" ht="18" customHeight="1">
      <c r="A16" s="13"/>
      <c r="B16" t="s" s="76">
        <v>55</v>
      </c>
      <c r="C16" s="77"/>
      <c r="D16" s="77"/>
      <c r="E16" s="78"/>
      <c r="F16" s="79"/>
      <c r="G16" t="s" s="76">
        <v>56</v>
      </c>
      <c r="H16" s="77"/>
      <c r="I16" s="77"/>
      <c r="J16" t="s" s="80">
        <v>57</v>
      </c>
      <c r="K16" t="s" s="81">
        <v>58</v>
      </c>
      <c r="L16" s="82"/>
      <c r="M16" s="83"/>
      <c r="N16" s="19"/>
      <c r="O16" s="20"/>
    </row>
    <row r="17" ht="18" customHeight="1">
      <c r="A17" s="13"/>
      <c r="B17" s="84"/>
      <c r="C17" t="s" s="85">
        <v>59</v>
      </c>
      <c r="D17" s="86"/>
      <c r="E17" t="s" s="85">
        <v>60</v>
      </c>
      <c r="F17" s="87"/>
      <c r="G17" s="84"/>
      <c r="H17" s="88"/>
      <c r="I17" s="89"/>
      <c r="J17" s="61">
        <v>16</v>
      </c>
      <c r="K17" t="s" s="65">
        <v>61</v>
      </c>
      <c r="L17" s="90"/>
      <c r="M17" s="64">
        <v>0</v>
      </c>
      <c r="N17" s="19"/>
      <c r="O17" s="20"/>
    </row>
    <row r="18" ht="18" customHeight="1">
      <c r="A18" s="13"/>
      <c r="B18" s="91"/>
      <c r="C18" t="s" s="92">
        <v>62</v>
      </c>
      <c r="D18" s="93"/>
      <c r="E18" s="93"/>
      <c r="F18" s="94"/>
      <c r="G18" s="91"/>
      <c r="H18" t="s" s="85">
        <v>59</v>
      </c>
      <c r="I18" s="89"/>
      <c r="J18" s="61">
        <v>17</v>
      </c>
      <c r="K18" t="s" s="65">
        <v>63</v>
      </c>
      <c r="L18" s="90"/>
      <c r="M18" s="64">
        <v>0</v>
      </c>
      <c r="N18" s="19"/>
      <c r="O18" s="20"/>
    </row>
    <row r="19" ht="18" customHeight="1">
      <c r="A19" s="13"/>
      <c r="B19" s="91"/>
      <c r="C19" s="88"/>
      <c r="D19" s="88"/>
      <c r="E19" s="88"/>
      <c r="F19" s="95"/>
      <c r="G19" s="91"/>
      <c r="H19" s="93"/>
      <c r="I19" s="89"/>
      <c r="J19" s="61">
        <v>18</v>
      </c>
      <c r="K19" t="s" s="65">
        <v>64</v>
      </c>
      <c r="L19" s="90"/>
      <c r="M19" s="64">
        <v>0</v>
      </c>
      <c r="N19" s="19"/>
      <c r="O19" s="20"/>
    </row>
    <row r="20" ht="18" customHeight="1">
      <c r="A20" s="13"/>
      <c r="B20" s="91"/>
      <c r="C20" s="88"/>
      <c r="D20" s="88"/>
      <c r="E20" s="88"/>
      <c r="F20" s="95"/>
      <c r="G20" s="91"/>
      <c r="H20" t="s" s="85">
        <v>60</v>
      </c>
      <c r="I20" s="89"/>
      <c r="J20" s="61">
        <v>19</v>
      </c>
      <c r="K20" t="s" s="65">
        <v>11</v>
      </c>
      <c r="L20" s="90"/>
      <c r="M20" s="67">
        <v>0</v>
      </c>
      <c r="N20" s="19"/>
      <c r="O20" s="20"/>
    </row>
    <row r="21" ht="18" customHeight="1">
      <c r="A21" s="13"/>
      <c r="B21" s="96"/>
      <c r="C21" s="97"/>
      <c r="D21" s="97"/>
      <c r="E21" s="97"/>
      <c r="F21" s="98"/>
      <c r="G21" s="84"/>
      <c r="H21" t="s" s="92">
        <v>62</v>
      </c>
      <c r="I21" s="89"/>
      <c r="J21" s="68">
        <v>20</v>
      </c>
      <c r="K21" s="74"/>
      <c r="L21" t="s" s="75">
        <v>65</v>
      </c>
      <c r="M21" s="72">
        <f>SUM(M17:M20)</f>
        <v>0</v>
      </c>
      <c r="N21" s="19"/>
      <c r="O21" s="20"/>
    </row>
    <row r="22" ht="18" customHeight="1">
      <c r="A22" s="13"/>
      <c r="B22" t="s" s="76">
        <v>66</v>
      </c>
      <c r="C22" s="77"/>
      <c r="D22" s="77"/>
      <c r="E22" s="78"/>
      <c r="F22" s="79"/>
      <c r="G22" s="84"/>
      <c r="H22" s="88"/>
      <c r="I22" s="89"/>
      <c r="J22" t="s" s="49">
        <v>67</v>
      </c>
      <c r="K22" t="s" s="51">
        <v>68</v>
      </c>
      <c r="L22" s="54"/>
      <c r="M22" s="53"/>
      <c r="N22" s="19"/>
      <c r="O22" s="20"/>
    </row>
    <row r="23" ht="18" customHeight="1">
      <c r="A23" s="13"/>
      <c r="B23" s="84"/>
      <c r="C23" t="s" s="85">
        <v>59</v>
      </c>
      <c r="D23" s="86"/>
      <c r="E23" t="s" s="85">
        <v>60</v>
      </c>
      <c r="F23" s="87"/>
      <c r="G23" s="84"/>
      <c r="H23" s="88"/>
      <c r="I23" s="89"/>
      <c r="J23" s="55">
        <v>21</v>
      </c>
      <c r="K23" s="99"/>
      <c r="L23" t="s" s="100">
        <v>69</v>
      </c>
      <c r="M23" s="58">
        <f>ROUND(F15,2)+I15+M15+M21</f>
        <v>0</v>
      </c>
      <c r="N23" s="19"/>
      <c r="O23" s="20"/>
    </row>
    <row r="24" ht="18" customHeight="1">
      <c r="A24" s="13"/>
      <c r="B24" s="91"/>
      <c r="C24" t="s" s="92">
        <v>62</v>
      </c>
      <c r="D24" s="93"/>
      <c r="E24" s="93"/>
      <c r="F24" s="94"/>
      <c r="G24" s="84"/>
      <c r="H24" s="88"/>
      <c r="I24" s="89"/>
      <c r="J24" s="61">
        <v>22</v>
      </c>
      <c r="K24" t="s" s="65">
        <v>70</v>
      </c>
      <c r="L24" s="101">
        <f>M23-L25</f>
        <v>0</v>
      </c>
      <c r="M24" s="64">
        <f>ROUND((L24*20)/100,2)</f>
        <v>0</v>
      </c>
      <c r="N24" s="19"/>
      <c r="O24" s="20"/>
    </row>
    <row r="25" ht="18" customHeight="1">
      <c r="A25" s="13"/>
      <c r="B25" s="91"/>
      <c r="C25" s="88"/>
      <c r="D25" s="88"/>
      <c r="E25" s="88"/>
      <c r="F25" s="95"/>
      <c r="G25" s="84"/>
      <c r="H25" s="88"/>
      <c r="I25" s="89"/>
      <c r="J25" s="61">
        <v>23</v>
      </c>
      <c r="K25" t="s" s="65">
        <v>71</v>
      </c>
      <c r="L25" s="101">
        <f>SUMIF('Prehlad'!O11:O9999,0,'Prehlad'!J11:J9999)</f>
        <v>0</v>
      </c>
      <c r="M25" s="67">
        <f>ROUND((L25*0)/100,1)</f>
        <v>0</v>
      </c>
      <c r="N25" s="19"/>
      <c r="O25" s="20"/>
    </row>
    <row r="26" ht="18" customHeight="1">
      <c r="A26" s="13"/>
      <c r="B26" s="91"/>
      <c r="C26" s="88"/>
      <c r="D26" s="88"/>
      <c r="E26" s="88"/>
      <c r="F26" s="95"/>
      <c r="G26" s="84"/>
      <c r="H26" s="88"/>
      <c r="I26" s="89"/>
      <c r="J26" s="68">
        <v>24</v>
      </c>
      <c r="K26" s="74"/>
      <c r="L26" t="s" s="75">
        <v>72</v>
      </c>
      <c r="M26" s="72">
        <f>M23+M24+M25</f>
        <v>0</v>
      </c>
      <c r="N26" s="19"/>
      <c r="O26" s="20"/>
    </row>
    <row r="27" ht="17.1" customHeight="1">
      <c r="A27" s="102"/>
      <c r="B27" s="96"/>
      <c r="C27" s="97"/>
      <c r="D27" s="97"/>
      <c r="E27" s="97"/>
      <c r="F27" s="98"/>
      <c r="G27" s="96"/>
      <c r="H27" s="97"/>
      <c r="I27" s="98"/>
      <c r="J27" t="s" s="49">
        <v>73</v>
      </c>
      <c r="K27" t="s" s="103">
        <v>74</v>
      </c>
      <c r="L27" s="104"/>
      <c r="M27" s="105">
        <v>0</v>
      </c>
      <c r="N27" s="106"/>
      <c r="O27" s="107"/>
    </row>
  </sheetData>
  <mergeCells count="7">
    <mergeCell ref="H10:I10"/>
    <mergeCell ref="K10:M10"/>
    <mergeCell ref="B16:E16"/>
    <mergeCell ref="G16:I16"/>
    <mergeCell ref="K16:M16"/>
    <mergeCell ref="B22:E22"/>
    <mergeCell ref="K22:M22"/>
  </mergeCells>
  <pageMargins left="0.25" right="0.390278" top="0.354167" bottom="0.433333" header="0.511806" footer="0.511806"/>
  <pageSetup firstPageNumber="1" fitToHeight="1" fitToWidth="1" scale="63" useFirstPageNumber="0" orientation="portrait" pageOrder="downThenOver"/>
  <headerFooter>
    <oddFooter>&amp;C&amp;"Helvetica Neue,Regular"&amp;11&amp;K000000&amp;P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H43"/>
  <sheetViews>
    <sheetView workbookViewId="0" showGridLines="0" defaultGridColor="1"/>
  </sheetViews>
  <sheetFormatPr defaultColWidth="8.83333" defaultRowHeight="12.75" customHeight="1" outlineLevelRow="0" outlineLevelCol="0"/>
  <cols>
    <col min="1" max="1" width="45.8516" style="108" customWidth="1"/>
    <col min="2" max="2" width="14.3516" style="108" customWidth="1"/>
    <col min="3" max="3" width="13.5" style="108" customWidth="1"/>
    <col min="4" max="4" width="11.5" style="108" customWidth="1"/>
    <col min="5" max="5" width="12.1719" style="108" customWidth="1"/>
    <col min="6" max="6" width="10.1719" style="108" customWidth="1"/>
    <col min="7" max="8" width="9.17188" style="108" customWidth="1"/>
    <col min="9" max="256" width="8.85156" style="108" customWidth="1"/>
  </cols>
  <sheetData>
    <row r="1" ht="13.65" customHeight="1">
      <c r="A1" t="s" s="109">
        <v>76</v>
      </c>
      <c r="B1" s="110"/>
      <c r="C1" s="11"/>
      <c r="D1" s="110"/>
      <c r="E1" t="s" s="111">
        <v>77</v>
      </c>
      <c r="F1" s="11"/>
      <c r="G1" s="11"/>
      <c r="H1" s="12"/>
    </row>
    <row r="2" ht="13.65" customHeight="1">
      <c r="A2" t="s" s="112">
        <v>78</v>
      </c>
      <c r="B2" s="113"/>
      <c r="C2" s="114"/>
      <c r="D2" s="113"/>
      <c r="E2" t="s" s="115">
        <v>79</v>
      </c>
      <c r="F2" s="114"/>
      <c r="G2" s="114"/>
      <c r="H2" s="20"/>
    </row>
    <row r="3" ht="13.65" customHeight="1">
      <c r="A3" t="s" s="112">
        <v>80</v>
      </c>
      <c r="B3" s="113"/>
      <c r="C3" s="114"/>
      <c r="D3" s="113"/>
      <c r="E3" t="s" s="115">
        <v>81</v>
      </c>
      <c r="F3" s="114"/>
      <c r="G3" s="114"/>
      <c r="H3" s="20"/>
    </row>
    <row r="4" ht="13.65" customHeight="1">
      <c r="A4" s="116"/>
      <c r="B4" s="114"/>
      <c r="C4" s="114"/>
      <c r="D4" s="114"/>
      <c r="E4" s="114"/>
      <c r="F4" s="114"/>
      <c r="G4" s="114"/>
      <c r="H4" s="20"/>
    </row>
    <row r="5" ht="13.65" customHeight="1">
      <c r="A5" t="s" s="112">
        <v>82</v>
      </c>
      <c r="B5" s="114"/>
      <c r="C5" s="114"/>
      <c r="D5" s="114"/>
      <c r="E5" s="114"/>
      <c r="F5" s="114"/>
      <c r="G5" s="114"/>
      <c r="H5" s="20"/>
    </row>
    <row r="6" ht="13.65" customHeight="1">
      <c r="A6" s="117"/>
      <c r="B6" s="114"/>
      <c r="C6" s="114"/>
      <c r="D6" s="114"/>
      <c r="E6" s="114"/>
      <c r="F6" s="114"/>
      <c r="G6" s="114"/>
      <c r="H6" s="20"/>
    </row>
    <row r="7" ht="13.65" customHeight="1">
      <c r="A7" s="117"/>
      <c r="B7" s="114"/>
      <c r="C7" s="114"/>
      <c r="D7" s="114"/>
      <c r="E7" s="114"/>
      <c r="F7" s="114"/>
      <c r="G7" s="114"/>
      <c r="H7" s="20"/>
    </row>
    <row r="8" ht="15" customHeight="1">
      <c r="A8" t="s" s="118">
        <v>6</v>
      </c>
      <c r="B8" s="119">
        <f>CONCATENATE(#REF!," ",#REF!," ",#REF!," ",#REF!)</f>
      </c>
      <c r="C8" s="120"/>
      <c r="D8" s="120"/>
      <c r="E8" s="120"/>
      <c r="F8" s="120"/>
      <c r="G8" s="121"/>
      <c r="H8" s="20"/>
    </row>
    <row r="9" ht="14.65" customHeight="1">
      <c r="A9" t="s" s="122">
        <v>83</v>
      </c>
      <c r="B9" t="s" s="123">
        <v>84</v>
      </c>
      <c r="C9" t="s" s="123">
        <v>85</v>
      </c>
      <c r="D9" t="s" s="123">
        <v>86</v>
      </c>
      <c r="E9" t="s" s="124">
        <v>87</v>
      </c>
      <c r="F9" t="s" s="125">
        <v>88</v>
      </c>
      <c r="G9" s="126"/>
      <c r="H9" s="20"/>
    </row>
    <row r="10" ht="14.65" customHeight="1">
      <c r="A10" s="127"/>
      <c r="B10" t="s" s="128">
        <v>89</v>
      </c>
      <c r="C10" t="s" s="128">
        <v>36</v>
      </c>
      <c r="D10" s="129"/>
      <c r="E10" t="s" s="130">
        <v>86</v>
      </c>
      <c r="F10" t="s" s="131">
        <v>86</v>
      </c>
      <c r="G10" t="s" s="132">
        <v>90</v>
      </c>
      <c r="H10" s="20"/>
    </row>
    <row r="11" ht="14.65" customHeight="1">
      <c r="A11" s="133"/>
      <c r="B11" s="134"/>
      <c r="C11" s="134"/>
      <c r="D11" s="134"/>
      <c r="E11" s="134"/>
      <c r="F11" s="134"/>
      <c r="G11" s="114"/>
      <c r="H11" s="20"/>
    </row>
    <row r="12" ht="13.65" customHeight="1">
      <c r="A12" t="s" s="135">
        <v>91</v>
      </c>
      <c r="B12" s="113">
        <f>'Prehlad'!H33</f>
        <v>0</v>
      </c>
      <c r="C12" s="113">
        <f>'Prehlad'!I33</f>
        <v>0</v>
      </c>
      <c r="D12" s="113">
        <f>'Prehlad'!J33</f>
        <v>0</v>
      </c>
      <c r="E12" s="136">
        <f>'Prehlad'!L33</f>
        <v>0</v>
      </c>
      <c r="F12" s="137">
        <f>'Prehlad'!N33</f>
        <v>139.376472</v>
      </c>
      <c r="G12" s="137">
        <f>'Prehlad'!W33</f>
        <v>216.667</v>
      </c>
      <c r="H12" s="20"/>
    </row>
    <row r="13" ht="13.65" customHeight="1">
      <c r="A13" t="s" s="135">
        <v>92</v>
      </c>
      <c r="B13" s="113">
        <f>'Prehlad'!H55</f>
        <v>0</v>
      </c>
      <c r="C13" s="113">
        <f>'Prehlad'!I55</f>
        <v>0</v>
      </c>
      <c r="D13" s="113">
        <f>'Prehlad'!J55</f>
        <v>0</v>
      </c>
      <c r="E13" s="136">
        <f>'Prehlad'!L55</f>
        <v>441.71981414</v>
      </c>
      <c r="F13" s="137">
        <f>'Prehlad'!N55</f>
        <v>0</v>
      </c>
      <c r="G13" s="137">
        <f>'Prehlad'!W55</f>
        <v>449.583</v>
      </c>
      <c r="H13" s="20"/>
    </row>
    <row r="14" ht="13.65" customHeight="1">
      <c r="A14" t="s" s="135">
        <v>93</v>
      </c>
      <c r="B14" s="113">
        <f>'Prehlad'!H63</f>
        <v>0</v>
      </c>
      <c r="C14" s="113">
        <f>'Prehlad'!I63</f>
        <v>0</v>
      </c>
      <c r="D14" s="113">
        <f>'Prehlad'!J63</f>
        <v>0</v>
      </c>
      <c r="E14" s="136">
        <f>'Prehlad'!L63</f>
        <v>0.41564</v>
      </c>
      <c r="F14" s="137">
        <f>'Prehlad'!N63</f>
        <v>0</v>
      </c>
      <c r="G14" s="137">
        <f>'Prehlad'!W63</f>
        <v>3.071</v>
      </c>
      <c r="H14" s="20"/>
    </row>
    <row r="15" ht="13.65" customHeight="1">
      <c r="A15" t="s" s="135">
        <v>94</v>
      </c>
      <c r="B15" s="113">
        <f>'Prehlad'!H92</f>
        <v>0</v>
      </c>
      <c r="C15" s="113">
        <f>'Prehlad'!I92</f>
        <v>0</v>
      </c>
      <c r="D15" s="113">
        <f>'Prehlad'!J92</f>
        <v>0</v>
      </c>
      <c r="E15" s="136">
        <f>'Prehlad'!L92</f>
        <v>171.20285797</v>
      </c>
      <c r="F15" s="137">
        <f>'Prehlad'!N92</f>
        <v>0</v>
      </c>
      <c r="G15" s="137">
        <f>'Prehlad'!W92</f>
        <v>1059.621</v>
      </c>
      <c r="H15" s="20"/>
    </row>
    <row r="16" ht="13.65" customHeight="1">
      <c r="A16" t="s" s="135">
        <v>95</v>
      </c>
      <c r="B16" s="113">
        <f>'Prehlad'!H119</f>
        <v>0</v>
      </c>
      <c r="C16" s="113">
        <f>'Prehlad'!I119</f>
        <v>0</v>
      </c>
      <c r="D16" s="113">
        <f>'Prehlad'!J119</f>
        <v>0</v>
      </c>
      <c r="E16" s="136">
        <f>'Prehlad'!L119</f>
        <v>5.3647639</v>
      </c>
      <c r="F16" s="137">
        <f>'Prehlad'!N119</f>
        <v>1.239</v>
      </c>
      <c r="G16" s="137">
        <f>'Prehlad'!W119</f>
        <v>891.923</v>
      </c>
      <c r="H16" s="20"/>
    </row>
    <row r="17" ht="13.65" customHeight="1">
      <c r="A17" t="s" s="135">
        <v>96</v>
      </c>
      <c r="B17" s="113">
        <f>'Prehlad'!H121</f>
        <v>0</v>
      </c>
      <c r="C17" s="113">
        <f>'Prehlad'!I121</f>
        <v>0</v>
      </c>
      <c r="D17" s="113">
        <f>'Prehlad'!J121</f>
        <v>0</v>
      </c>
      <c r="E17" s="136">
        <f>'Prehlad'!L121</f>
        <v>618.70307601</v>
      </c>
      <c r="F17" s="137">
        <f>'Prehlad'!N121</f>
        <v>140.615472</v>
      </c>
      <c r="G17" s="137">
        <f>'Prehlad'!W121</f>
        <v>2620.865</v>
      </c>
      <c r="H17" s="20"/>
    </row>
    <row r="18" ht="13.65" customHeight="1">
      <c r="A18" s="116"/>
      <c r="B18" s="114"/>
      <c r="C18" s="114"/>
      <c r="D18" s="114"/>
      <c r="E18" s="114"/>
      <c r="F18" s="114"/>
      <c r="G18" s="114"/>
      <c r="H18" s="20"/>
    </row>
    <row r="19" ht="13.65" customHeight="1">
      <c r="A19" t="s" s="135">
        <v>97</v>
      </c>
      <c r="B19" s="113">
        <f>'Prehlad'!H146</f>
        <v>0</v>
      </c>
      <c r="C19" s="113">
        <f>'Prehlad'!I146</f>
        <v>0</v>
      </c>
      <c r="D19" s="113">
        <f>'Prehlad'!J146</f>
        <v>0</v>
      </c>
      <c r="E19" s="136">
        <f>'Prehlad'!L146</f>
        <v>3.9354668</v>
      </c>
      <c r="F19" s="137">
        <f>'Prehlad'!N146</f>
        <v>0</v>
      </c>
      <c r="G19" s="137">
        <f>'Prehlad'!W146</f>
        <v>125.822</v>
      </c>
      <c r="H19" s="20"/>
    </row>
    <row r="20" ht="13.65" customHeight="1">
      <c r="A20" t="s" s="135">
        <v>98</v>
      </c>
      <c r="B20" s="113">
        <f>'Prehlad'!H166</f>
        <v>0</v>
      </c>
      <c r="C20" s="113">
        <f>'Prehlad'!I166</f>
        <v>0</v>
      </c>
      <c r="D20" s="113">
        <f>'Prehlad'!J166</f>
        <v>0</v>
      </c>
      <c r="E20" s="136">
        <f>'Prehlad'!L166</f>
        <v>38.610267</v>
      </c>
      <c r="F20" s="137">
        <f>'Prehlad'!N166</f>
        <v>0</v>
      </c>
      <c r="G20" s="137">
        <f>'Prehlad'!W166</f>
        <v>229.424</v>
      </c>
      <c r="H20" s="20"/>
    </row>
    <row r="21" ht="13.65" customHeight="1">
      <c r="A21" t="s" s="135">
        <v>99</v>
      </c>
      <c r="B21" s="113">
        <f>'Prehlad'!H204</f>
        <v>0</v>
      </c>
      <c r="C21" s="113">
        <f>'Prehlad'!I204</f>
        <v>0</v>
      </c>
      <c r="D21" s="113">
        <f>'Prehlad'!J204</f>
        <v>0</v>
      </c>
      <c r="E21" s="136">
        <f>'Prehlad'!L204</f>
        <v>0.14328042</v>
      </c>
      <c r="F21" s="137">
        <f>'Prehlad'!N204</f>
        <v>0</v>
      </c>
      <c r="G21" s="137">
        <f>'Prehlad'!W204</f>
        <v>174.814</v>
      </c>
      <c r="H21" s="20"/>
    </row>
    <row r="22" ht="13.65" customHeight="1">
      <c r="A22" t="s" s="135">
        <v>100</v>
      </c>
      <c r="B22" s="113">
        <f>'Prehlad'!H212</f>
        <v>0</v>
      </c>
      <c r="C22" s="113">
        <f>'Prehlad'!I212</f>
        <v>0</v>
      </c>
      <c r="D22" s="113">
        <f>'Prehlad'!J212</f>
        <v>0</v>
      </c>
      <c r="E22" s="136">
        <f>'Prehlad'!L212</f>
        <v>0</v>
      </c>
      <c r="F22" s="137">
        <f>'Prehlad'!N212</f>
        <v>0</v>
      </c>
      <c r="G22" s="137">
        <f>'Prehlad'!W212</f>
        <v>10.842</v>
      </c>
      <c r="H22" s="20"/>
    </row>
    <row r="23" ht="13.65" customHeight="1">
      <c r="A23" t="s" s="135">
        <v>101</v>
      </c>
      <c r="B23" s="113">
        <f>'Prehlad'!H216</f>
        <v>0</v>
      </c>
      <c r="C23" s="113">
        <f>'Prehlad'!I216</f>
        <v>0</v>
      </c>
      <c r="D23" s="113">
        <f>'Prehlad'!J216</f>
        <v>0</v>
      </c>
      <c r="E23" s="136">
        <f>'Prehlad'!L216</f>
        <v>0</v>
      </c>
      <c r="F23" s="137">
        <f>'Prehlad'!N216</f>
        <v>0</v>
      </c>
      <c r="G23" s="137">
        <f>'Prehlad'!W216</f>
        <v>0</v>
      </c>
      <c r="H23" s="20"/>
    </row>
    <row r="24" ht="13.65" customHeight="1">
      <c r="A24" t="s" s="135">
        <v>102</v>
      </c>
      <c r="B24" s="113">
        <f>'Prehlad'!H220</f>
        <v>0</v>
      </c>
      <c r="C24" s="113">
        <f>'Prehlad'!I220</f>
        <v>0</v>
      </c>
      <c r="D24" s="113">
        <f>'Prehlad'!J220</f>
        <v>0</v>
      </c>
      <c r="E24" s="136">
        <f>'Prehlad'!L220</f>
        <v>0</v>
      </c>
      <c r="F24" s="137">
        <f>'Prehlad'!N220</f>
        <v>0</v>
      </c>
      <c r="G24" s="137">
        <f>'Prehlad'!W220</f>
        <v>0</v>
      </c>
      <c r="H24" s="20"/>
    </row>
    <row r="25" ht="13.65" customHeight="1">
      <c r="A25" t="s" s="135">
        <v>103</v>
      </c>
      <c r="B25" s="113">
        <f>'Prehlad'!H228</f>
        <v>0</v>
      </c>
      <c r="C25" s="113">
        <f>'Prehlad'!I228</f>
        <v>0</v>
      </c>
      <c r="D25" s="113">
        <f>'Prehlad'!J228</f>
        <v>0</v>
      </c>
      <c r="E25" s="136">
        <f>'Prehlad'!L228</f>
        <v>0</v>
      </c>
      <c r="F25" s="137">
        <f>'Prehlad'!N228</f>
        <v>0</v>
      </c>
      <c r="G25" s="137">
        <f>'Prehlad'!W228</f>
        <v>49.83</v>
      </c>
      <c r="H25" s="20"/>
    </row>
    <row r="26" ht="13.65" customHeight="1">
      <c r="A26" t="s" s="135">
        <v>104</v>
      </c>
      <c r="B26" s="113">
        <f>'Prehlad'!H245</f>
        <v>0</v>
      </c>
      <c r="C26" s="113">
        <f>'Prehlad'!I245</f>
        <v>0</v>
      </c>
      <c r="D26" s="113">
        <f>'Prehlad'!J245</f>
        <v>0</v>
      </c>
      <c r="E26" s="136">
        <f>'Prehlad'!L245</f>
        <v>10.98364805</v>
      </c>
      <c r="F26" s="137">
        <f>'Prehlad'!N245</f>
        <v>0</v>
      </c>
      <c r="G26" s="137">
        <f>'Prehlad'!W245</f>
        <v>582.106</v>
      </c>
      <c r="H26" s="20"/>
    </row>
    <row r="27" ht="13.65" customHeight="1">
      <c r="A27" t="s" s="135">
        <v>105</v>
      </c>
      <c r="B27" s="113">
        <f>'Prehlad'!H250</f>
        <v>0</v>
      </c>
      <c r="C27" s="113">
        <f>'Prehlad'!I250</f>
        <v>0</v>
      </c>
      <c r="D27" s="113">
        <f>'Prehlad'!J250</f>
        <v>0</v>
      </c>
      <c r="E27" s="136">
        <f>'Prehlad'!L250</f>
        <v>0</v>
      </c>
      <c r="F27" s="137">
        <f>'Prehlad'!N250</f>
        <v>0</v>
      </c>
      <c r="G27" s="137">
        <f>'Prehlad'!W250</f>
        <v>0</v>
      </c>
      <c r="H27" s="20"/>
    </row>
    <row r="28" ht="13.65" customHeight="1">
      <c r="A28" t="s" s="135">
        <v>106</v>
      </c>
      <c r="B28" s="113">
        <f>'Prehlad'!H258</f>
        <v>0</v>
      </c>
      <c r="C28" s="113">
        <f>'Prehlad'!I258</f>
        <v>0</v>
      </c>
      <c r="D28" s="113">
        <f>'Prehlad'!J258</f>
        <v>0</v>
      </c>
      <c r="E28" s="136">
        <f>'Prehlad'!L258</f>
        <v>0</v>
      </c>
      <c r="F28" s="137">
        <f>'Prehlad'!N258</f>
        <v>0</v>
      </c>
      <c r="G28" s="137">
        <f>'Prehlad'!W258</f>
        <v>13.498</v>
      </c>
      <c r="H28" s="20"/>
    </row>
    <row r="29" ht="13.65" customHeight="1">
      <c r="A29" t="s" s="135">
        <v>107</v>
      </c>
      <c r="B29" s="113">
        <f>'Prehlad'!H281</f>
        <v>0</v>
      </c>
      <c r="C29" s="113">
        <f>'Prehlad'!I281</f>
        <v>0</v>
      </c>
      <c r="D29" s="113">
        <f>'Prehlad'!J281</f>
        <v>0</v>
      </c>
      <c r="E29" s="136">
        <f>'Prehlad'!L281</f>
        <v>0.0155775</v>
      </c>
      <c r="F29" s="137">
        <f>'Prehlad'!N281</f>
        <v>0</v>
      </c>
      <c r="G29" s="137">
        <f>'Prehlad'!W281</f>
        <v>74.33399999999999</v>
      </c>
      <c r="H29" s="20"/>
    </row>
    <row r="30" ht="13.65" customHeight="1">
      <c r="A30" t="s" s="135">
        <v>108</v>
      </c>
      <c r="B30" s="113">
        <f>'Prehlad'!H294</f>
        <v>0</v>
      </c>
      <c r="C30" s="113">
        <f>'Prehlad'!I294</f>
        <v>0</v>
      </c>
      <c r="D30" s="113">
        <f>'Prehlad'!J294</f>
        <v>0</v>
      </c>
      <c r="E30" s="136">
        <f>'Prehlad'!L294</f>
        <v>2.12562515</v>
      </c>
      <c r="F30" s="137">
        <f>'Prehlad'!N294</f>
        <v>0</v>
      </c>
      <c r="G30" s="137">
        <f>'Prehlad'!W294</f>
        <v>70.13200000000001</v>
      </c>
      <c r="H30" s="20"/>
    </row>
    <row r="31" ht="13.65" customHeight="1">
      <c r="A31" t="s" s="135">
        <v>109</v>
      </c>
      <c r="B31" s="113">
        <f>'Prehlad'!H304</f>
        <v>0</v>
      </c>
      <c r="C31" s="113">
        <f>'Prehlad'!I304</f>
        <v>0</v>
      </c>
      <c r="D31" s="113">
        <f>'Prehlad'!J304</f>
        <v>0</v>
      </c>
      <c r="E31" s="136">
        <f>'Prehlad'!L304</f>
        <v>4.7412372</v>
      </c>
      <c r="F31" s="137">
        <f>'Prehlad'!N304</f>
        <v>0</v>
      </c>
      <c r="G31" s="137">
        <f>'Prehlad'!W304</f>
        <v>206.765</v>
      </c>
      <c r="H31" s="20"/>
    </row>
    <row r="32" ht="13.65" customHeight="1">
      <c r="A32" t="s" s="135">
        <v>110</v>
      </c>
      <c r="B32" s="113">
        <f>'Prehlad'!H313</f>
        <v>0</v>
      </c>
      <c r="C32" s="113">
        <f>'Prehlad'!I313</f>
        <v>0</v>
      </c>
      <c r="D32" s="113">
        <f>'Prehlad'!J313</f>
        <v>0</v>
      </c>
      <c r="E32" s="136">
        <f>'Prehlad'!L313</f>
        <v>2.05031132</v>
      </c>
      <c r="F32" s="137">
        <f>'Prehlad'!N313</f>
        <v>0</v>
      </c>
      <c r="G32" s="137">
        <f>'Prehlad'!W313</f>
        <v>183.226</v>
      </c>
      <c r="H32" s="20"/>
    </row>
    <row r="33" ht="13.65" customHeight="1">
      <c r="A33" t="s" s="135">
        <v>111</v>
      </c>
      <c r="B33" s="113">
        <f>'Prehlad'!H319</f>
        <v>0</v>
      </c>
      <c r="C33" s="113">
        <f>'Prehlad'!I319</f>
        <v>0</v>
      </c>
      <c r="D33" s="113">
        <f>'Prehlad'!J319</f>
        <v>0</v>
      </c>
      <c r="E33" s="136">
        <f>'Prehlad'!L319</f>
        <v>0.024</v>
      </c>
      <c r="F33" s="137">
        <f>'Prehlad'!N319</f>
        <v>0</v>
      </c>
      <c r="G33" s="137">
        <f>'Prehlad'!W319</f>
        <v>39.1</v>
      </c>
      <c r="H33" s="20"/>
    </row>
    <row r="34" ht="13.65" customHeight="1">
      <c r="A34" t="s" s="135">
        <v>112</v>
      </c>
      <c r="B34" s="113">
        <f>'Prehlad'!H324</f>
        <v>0</v>
      </c>
      <c r="C34" s="113">
        <f>'Prehlad'!I324</f>
        <v>0</v>
      </c>
      <c r="D34" s="113">
        <f>'Prehlad'!J324</f>
        <v>0</v>
      </c>
      <c r="E34" s="136">
        <f>'Prehlad'!L324</f>
        <v>0.3904095</v>
      </c>
      <c r="F34" s="137">
        <f>'Prehlad'!N324</f>
        <v>0</v>
      </c>
      <c r="G34" s="137">
        <f>'Prehlad'!W324</f>
        <v>98.10299999999999</v>
      </c>
      <c r="H34" s="20"/>
    </row>
    <row r="35" ht="13.65" customHeight="1">
      <c r="A35" t="s" s="135">
        <v>113</v>
      </c>
      <c r="B35" s="113">
        <f>'Prehlad'!H330</f>
        <v>0</v>
      </c>
      <c r="C35" s="113">
        <f>'Prehlad'!I330</f>
        <v>0</v>
      </c>
      <c r="D35" s="113">
        <f>'Prehlad'!J330</f>
        <v>0</v>
      </c>
      <c r="E35" s="136">
        <f>'Prehlad'!L330</f>
        <v>0.62018616</v>
      </c>
      <c r="F35" s="137">
        <f>'Prehlad'!N330</f>
        <v>0</v>
      </c>
      <c r="G35" s="137">
        <f>'Prehlad'!W330</f>
        <v>38.109</v>
      </c>
      <c r="H35" s="20"/>
    </row>
    <row r="36" ht="13.65" customHeight="1">
      <c r="A36" t="s" s="135">
        <v>114</v>
      </c>
      <c r="B36" s="113">
        <f>'Prehlad'!H332</f>
        <v>0</v>
      </c>
      <c r="C36" s="113">
        <f>'Prehlad'!I332</f>
        <v>0</v>
      </c>
      <c r="D36" s="113">
        <f>'Prehlad'!J332</f>
        <v>0</v>
      </c>
      <c r="E36" s="136">
        <f>'Prehlad'!L332</f>
        <v>63.6400091</v>
      </c>
      <c r="F36" s="137">
        <f>'Prehlad'!N332</f>
        <v>0</v>
      </c>
      <c r="G36" s="137">
        <f>'Prehlad'!W332</f>
        <v>1896.105</v>
      </c>
      <c r="H36" s="20"/>
    </row>
    <row r="37" ht="13.65" customHeight="1">
      <c r="A37" s="116"/>
      <c r="B37" s="114"/>
      <c r="C37" s="114"/>
      <c r="D37" s="114"/>
      <c r="E37" s="114"/>
      <c r="F37" s="114"/>
      <c r="G37" s="114"/>
      <c r="H37" s="20"/>
    </row>
    <row r="38" ht="13.65" customHeight="1">
      <c r="A38" t="s" s="135">
        <v>115</v>
      </c>
      <c r="B38" s="113">
        <f>'Prehlad'!H337</f>
        <v>0</v>
      </c>
      <c r="C38" s="113">
        <f>'Prehlad'!I337</f>
        <v>0</v>
      </c>
      <c r="D38" s="113">
        <f>'Prehlad'!J337</f>
        <v>0</v>
      </c>
      <c r="E38" s="136">
        <f>'Prehlad'!L337</f>
        <v>0</v>
      </c>
      <c r="F38" s="137">
        <f>'Prehlad'!N337</f>
        <v>0</v>
      </c>
      <c r="G38" s="137">
        <f>'Prehlad'!W337</f>
        <v>0</v>
      </c>
      <c r="H38" s="20"/>
    </row>
    <row r="39" ht="13.65" customHeight="1">
      <c r="A39" t="s" s="135">
        <v>116</v>
      </c>
      <c r="B39" s="113">
        <f>'Prehlad'!H342</f>
        <v>0</v>
      </c>
      <c r="C39" s="113">
        <f>'Prehlad'!I342</f>
        <v>0</v>
      </c>
      <c r="D39" s="113">
        <f>'Prehlad'!J342</f>
        <v>0</v>
      </c>
      <c r="E39" s="136">
        <f>'Prehlad'!L342</f>
        <v>0</v>
      </c>
      <c r="F39" s="137">
        <f>'Prehlad'!N342</f>
        <v>0</v>
      </c>
      <c r="G39" s="137">
        <f>'Prehlad'!W342</f>
        <v>2</v>
      </c>
      <c r="H39" s="20"/>
    </row>
    <row r="40" ht="13.65" customHeight="1">
      <c r="A40" t="s" s="135">
        <v>117</v>
      </c>
      <c r="B40" s="113">
        <f>'Prehlad'!H344</f>
        <v>0</v>
      </c>
      <c r="C40" s="113">
        <f>'Prehlad'!I344</f>
        <v>0</v>
      </c>
      <c r="D40" s="113">
        <f>'Prehlad'!J344</f>
        <v>0</v>
      </c>
      <c r="E40" s="136">
        <f>'Prehlad'!L344</f>
        <v>0</v>
      </c>
      <c r="F40" s="137">
        <f>'Prehlad'!N344</f>
        <v>0</v>
      </c>
      <c r="G40" s="137">
        <f>'Prehlad'!W344</f>
        <v>2</v>
      </c>
      <c r="H40" s="20"/>
    </row>
    <row r="41" ht="13.65" customHeight="1">
      <c r="A41" s="116"/>
      <c r="B41" s="114"/>
      <c r="C41" s="114"/>
      <c r="D41" s="114"/>
      <c r="E41" s="114"/>
      <c r="F41" s="114"/>
      <c r="G41" s="114"/>
      <c r="H41" s="20"/>
    </row>
    <row r="42" ht="13.65" customHeight="1">
      <c r="A42" s="116"/>
      <c r="B42" s="114"/>
      <c r="C42" s="114"/>
      <c r="D42" s="114"/>
      <c r="E42" s="114"/>
      <c r="F42" s="114"/>
      <c r="G42" s="114"/>
      <c r="H42" s="20"/>
    </row>
    <row r="43" ht="13.65" customHeight="1">
      <c r="A43" t="s" s="138">
        <v>118</v>
      </c>
      <c r="B43" s="139">
        <f>'Prehlad'!H346</f>
        <v>0</v>
      </c>
      <c r="C43" s="139">
        <f>'Prehlad'!I346</f>
        <v>0</v>
      </c>
      <c r="D43" s="139">
        <f>'Prehlad'!J346</f>
        <v>0</v>
      </c>
      <c r="E43" s="140">
        <f>'Prehlad'!L346</f>
        <v>682.3430851100001</v>
      </c>
      <c r="F43" s="141">
        <f>'Prehlad'!N346</f>
        <v>140.615472</v>
      </c>
      <c r="G43" s="141">
        <f>'Prehlad'!W346</f>
        <v>4518.969999999999</v>
      </c>
      <c r="H43" s="107"/>
    </row>
  </sheetData>
  <pageMargins left="0.39375" right="0.354167" top="0.629861" bottom="0.590278" header="0.511806" footer="0.354167"/>
  <pageSetup firstPageNumber="1" fitToHeight="1" fitToWidth="1" scale="71" useFirstPageNumber="0" orientation="portrait" pageOrder="downThenOver"/>
  <headerFooter>
    <oddFooter>&amp;R&amp;"Helvetica Neue,Regular"&amp;11&amp;K000000&amp;P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AF9999"/>
  <sheetViews>
    <sheetView workbookViewId="0" defaultGridColor="0" colorId="14"/>
  </sheetViews>
  <sheetFormatPr defaultColWidth="8.83333" defaultRowHeight="12.75" customHeight="1" outlineLevelRow="0" outlineLevelCol="0"/>
  <cols>
    <col min="1" max="1" width="4.67188" style="143" customWidth="1"/>
    <col min="2" max="2" width="5.35156" style="144" customWidth="1"/>
    <col min="3" max="3" width="13" style="145" customWidth="1"/>
    <col min="4" max="4" width="35.6719" style="146" customWidth="1"/>
    <col min="5" max="5" width="11.3516" style="145" customWidth="1"/>
    <col min="6" max="6" width="5.85156" style="145" customWidth="1"/>
    <col min="7" max="7" width="9.67188" style="145" customWidth="1"/>
    <col min="8" max="9" width="11.3516" style="145" customWidth="1"/>
    <col min="10" max="10" width="8.35156" style="145" customWidth="1"/>
    <col min="11" max="11" width="7.5" style="145" customWidth="1"/>
    <col min="12" max="12" width="8.35156" style="145" customWidth="1"/>
    <col min="13" max="13" width="7.17188" style="145" customWidth="1"/>
    <col min="14" max="14" width="7" style="145" customWidth="1"/>
    <col min="15" max="15" width="3.5" style="145" customWidth="1"/>
    <col min="16" max="19" hidden="1" width="8.83333" style="145" customWidth="1"/>
    <col min="20" max="22" hidden="1" width="8.83333" style="144" customWidth="1"/>
    <col min="23" max="30" hidden="1" width="8.83333" style="145" customWidth="1"/>
    <col min="31" max="32" width="9.17188" style="145" customWidth="1"/>
    <col min="33" max="256" width="8.85156" style="142" customWidth="1"/>
  </cols>
  <sheetData>
    <row r="1" s="147" customFormat="1" ht="13.65" customHeight="1">
      <c r="A1" t="s" s="148">
        <v>76</v>
      </c>
      <c r="G1" s="149"/>
      <c r="I1" t="s" s="150">
        <v>120</v>
      </c>
      <c r="J1" s="149"/>
      <c r="K1" s="151"/>
      <c r="Q1" s="152"/>
      <c r="R1" s="152"/>
      <c r="S1" s="152"/>
      <c r="Z1" t="s" s="153">
        <v>121</v>
      </c>
      <c r="AA1" t="s" s="153">
        <v>122</v>
      </c>
      <c r="AB1" t="s" s="153">
        <v>123</v>
      </c>
      <c r="AC1" t="s" s="153">
        <v>124</v>
      </c>
      <c r="AD1" t="s" s="153">
        <v>125</v>
      </c>
    </row>
    <row r="2" s="147" customFormat="1" ht="13.65" customHeight="1">
      <c r="A2" t="s" s="154">
        <v>78</v>
      </c>
      <c r="G2" s="155"/>
      <c r="H2" s="156"/>
      <c r="I2" t="s" s="157">
        <v>79</v>
      </c>
      <c r="J2" s="155"/>
      <c r="K2" s="158"/>
      <c r="Q2" s="159"/>
      <c r="R2" s="159"/>
      <c r="S2" s="159"/>
      <c r="Z2" t="s" s="156">
        <v>126</v>
      </c>
      <c r="AA2" t="s" s="157">
        <v>127</v>
      </c>
      <c r="AB2" t="s" s="157">
        <v>128</v>
      </c>
      <c r="AC2" s="160"/>
      <c r="AD2" s="157"/>
    </row>
    <row r="3" s="147" customFormat="1" ht="13.65" customHeight="1">
      <c r="A3" t="s" s="154">
        <v>80</v>
      </c>
      <c r="G3" s="155"/>
      <c r="I3" t="s" s="157">
        <v>81</v>
      </c>
      <c r="J3" s="155"/>
      <c r="K3" s="158"/>
      <c r="Q3" s="159"/>
      <c r="R3" s="159"/>
      <c r="S3" s="159"/>
      <c r="Z3" t="s" s="156">
        <v>129</v>
      </c>
      <c r="AA3" t="s" s="157">
        <v>130</v>
      </c>
      <c r="AB3" t="s" s="157">
        <v>128</v>
      </c>
      <c r="AC3" t="s" s="157">
        <v>131</v>
      </c>
      <c r="AD3" t="s" s="157">
        <v>132</v>
      </c>
    </row>
    <row r="4" s="147" customFormat="1" ht="13.65" customHeight="1">
      <c r="Q4" s="159"/>
      <c r="R4" s="159"/>
      <c r="S4" s="159"/>
      <c r="Z4" t="s" s="156">
        <v>133</v>
      </c>
      <c r="AA4" t="s" s="157">
        <v>134</v>
      </c>
      <c r="AB4" t="s" s="157">
        <v>128</v>
      </c>
      <c r="AC4" s="160"/>
      <c r="AD4" s="157"/>
    </row>
    <row r="5" s="147" customFormat="1" ht="13.65" customHeight="1">
      <c r="A5" t="s" s="154">
        <v>82</v>
      </c>
      <c r="Q5" s="159"/>
      <c r="R5" s="159"/>
      <c r="S5" s="159"/>
      <c r="Z5" t="s" s="156">
        <v>135</v>
      </c>
      <c r="AA5" t="s" s="157">
        <v>130</v>
      </c>
      <c r="AB5" t="s" s="157">
        <v>128</v>
      </c>
      <c r="AC5" t="s" s="157">
        <v>131</v>
      </c>
      <c r="AD5" t="s" s="157">
        <v>132</v>
      </c>
    </row>
    <row r="6" s="147" customFormat="1" ht="13.65" customHeight="1">
      <c r="A6" s="161"/>
      <c r="Q6" s="159"/>
      <c r="R6" s="159"/>
      <c r="S6" s="159"/>
      <c r="Z6" s="156"/>
      <c r="AA6" s="156"/>
    </row>
    <row r="7" s="147" customFormat="1" ht="13.65" customHeight="1">
      <c r="A7" s="161"/>
      <c r="Q7" s="159"/>
      <c r="R7" s="159"/>
      <c r="S7" s="159"/>
      <c r="Z7" s="156"/>
      <c r="AA7" s="156"/>
    </row>
    <row r="8" s="147" customFormat="1" ht="15" customHeight="1">
      <c r="A8" t="s" s="162">
        <v>6</v>
      </c>
      <c r="B8" s="163"/>
      <c r="C8" s="164"/>
      <c r="D8" t="s" s="165">
        <f>CONCATENATE(AA2," ",AB2," ",AC2," ",AD2)</f>
        <v>136</v>
      </c>
      <c r="E8" s="166"/>
      <c r="G8" s="167"/>
      <c r="H8" s="167"/>
      <c r="I8" s="167"/>
      <c r="J8" s="167"/>
      <c r="K8" s="168"/>
      <c r="L8" s="168"/>
      <c r="M8" s="166"/>
      <c r="N8" s="166"/>
      <c r="Q8" s="166"/>
      <c r="R8" s="166"/>
      <c r="S8" s="166"/>
      <c r="Z8" s="156"/>
      <c r="AA8" s="156"/>
    </row>
    <row r="9" s="147" customFormat="1" ht="14.65" customHeight="1">
      <c r="A9" t="s" s="169">
        <v>137</v>
      </c>
      <c r="B9" t="s" s="170">
        <v>138</v>
      </c>
      <c r="C9" t="s" s="170">
        <v>139</v>
      </c>
      <c r="D9" t="s" s="171">
        <v>140</v>
      </c>
      <c r="E9" t="s" s="170">
        <v>141</v>
      </c>
      <c r="F9" t="s" s="170">
        <v>142</v>
      </c>
      <c r="G9" t="s" s="170">
        <v>143</v>
      </c>
      <c r="H9" t="s" s="170">
        <v>84</v>
      </c>
      <c r="I9" t="s" s="170">
        <v>85</v>
      </c>
      <c r="J9" t="s" s="170">
        <v>86</v>
      </c>
      <c r="K9" t="s" s="172">
        <v>87</v>
      </c>
      <c r="L9" s="173"/>
      <c r="M9" t="s" s="172">
        <v>88</v>
      </c>
      <c r="N9" s="173"/>
      <c r="O9" t="s" s="174">
        <v>144</v>
      </c>
      <c r="P9" t="s" s="169">
        <v>145</v>
      </c>
      <c r="Q9" t="s" s="170">
        <v>141</v>
      </c>
      <c r="R9" t="s" s="170">
        <v>141</v>
      </c>
      <c r="S9" t="s" s="174">
        <v>141</v>
      </c>
      <c r="T9" t="s" s="175">
        <v>146</v>
      </c>
      <c r="U9" t="s" s="176">
        <v>147</v>
      </c>
      <c r="V9" t="s" s="176">
        <v>148</v>
      </c>
      <c r="W9" t="s" s="177">
        <v>90</v>
      </c>
      <c r="X9" t="s" s="177">
        <v>149</v>
      </c>
      <c r="Y9" t="s" s="177">
        <v>150</v>
      </c>
      <c r="Z9" t="s" s="178">
        <v>151</v>
      </c>
      <c r="AA9" t="s" s="178">
        <v>152</v>
      </c>
    </row>
    <row r="10" s="147" customFormat="1" ht="14.65" customHeight="1">
      <c r="A10" t="s" s="179">
        <v>153</v>
      </c>
      <c r="B10" t="s" s="180">
        <v>154</v>
      </c>
      <c r="C10" s="181"/>
      <c r="D10" t="s" s="182">
        <v>155</v>
      </c>
      <c r="E10" t="s" s="180">
        <v>156</v>
      </c>
      <c r="F10" t="s" s="180">
        <v>157</v>
      </c>
      <c r="G10" t="s" s="180">
        <v>158</v>
      </c>
      <c r="H10" t="s" s="180">
        <v>89</v>
      </c>
      <c r="I10" t="s" s="180">
        <v>36</v>
      </c>
      <c r="J10" s="183"/>
      <c r="K10" t="s" s="184">
        <v>143</v>
      </c>
      <c r="L10" t="s" s="184">
        <v>86</v>
      </c>
      <c r="M10" t="s" s="184">
        <v>143</v>
      </c>
      <c r="N10" t="s" s="184">
        <v>86</v>
      </c>
      <c r="O10" t="s" s="185">
        <v>159</v>
      </c>
      <c r="P10" s="186"/>
      <c r="Q10" t="s" s="180">
        <v>160</v>
      </c>
      <c r="R10" t="s" s="180">
        <v>161</v>
      </c>
      <c r="S10" t="s" s="185">
        <v>162</v>
      </c>
      <c r="T10" t="s" s="175">
        <v>163</v>
      </c>
      <c r="U10" t="s" s="176">
        <v>164</v>
      </c>
      <c r="V10" t="s" s="176">
        <v>165</v>
      </c>
      <c r="W10" s="159"/>
      <c r="Z10" t="s" s="178">
        <v>166</v>
      </c>
      <c r="AA10" t="s" s="178">
        <v>153</v>
      </c>
    </row>
    <row r="12" s="187" customFormat="1" ht="13.65" customHeight="1">
      <c r="B12" t="s" s="157">
        <v>167</v>
      </c>
    </row>
    <row r="13" s="187" customFormat="1" ht="13.65" customHeight="1">
      <c r="B13" t="s" s="188">
        <v>91</v>
      </c>
    </row>
    <row r="14" s="187" customFormat="1" ht="13.65" customHeight="1">
      <c r="A14" s="189">
        <v>1</v>
      </c>
      <c r="B14" t="s" s="156">
        <v>168</v>
      </c>
      <c r="C14" t="s" s="156">
        <v>169</v>
      </c>
      <c r="D14" t="s" s="190">
        <v>170</v>
      </c>
      <c r="E14" s="159">
        <v>341.609</v>
      </c>
      <c r="F14" t="s" s="156">
        <v>171</v>
      </c>
      <c r="G14" s="155"/>
      <c r="H14" s="155">
        <f>ROUND(E14*G14,2)</f>
        <v>0</v>
      </c>
      <c r="J14" s="155">
        <f>ROUND(E14*G14,2)</f>
        <v>0</v>
      </c>
      <c r="M14" s="159">
        <v>0.408</v>
      </c>
      <c r="N14" s="159">
        <f>E14*M14</f>
        <v>139.376472</v>
      </c>
      <c r="O14" s="191">
        <v>20</v>
      </c>
      <c r="P14" t="s" s="156">
        <v>172</v>
      </c>
      <c r="V14" t="s" s="156">
        <v>67</v>
      </c>
      <c r="W14" s="159">
        <v>19.472</v>
      </c>
      <c r="Z14" t="s" s="156">
        <v>173</v>
      </c>
      <c r="AA14" t="s" s="156">
        <v>174</v>
      </c>
    </row>
    <row r="15" s="187" customFormat="1" ht="13.65" customHeight="1">
      <c r="D15" t="s" s="190">
        <v>175</v>
      </c>
      <c r="V15" t="s" s="156">
        <v>176</v>
      </c>
    </row>
    <row r="16" s="187" customFormat="1" ht="13.65" customHeight="1">
      <c r="A16" s="189">
        <v>2</v>
      </c>
      <c r="B16" t="s" s="156">
        <v>168</v>
      </c>
      <c r="C16" t="s" s="156">
        <v>177</v>
      </c>
      <c r="D16" t="s" s="190">
        <v>178</v>
      </c>
      <c r="E16" s="159">
        <v>44.69</v>
      </c>
      <c r="F16" t="s" s="156">
        <v>179</v>
      </c>
      <c r="G16" s="155"/>
      <c r="H16" s="155">
        <f>ROUND(E16*G16,2)</f>
        <v>0</v>
      </c>
      <c r="J16" s="155">
        <f>ROUND(E16*G16,2)</f>
        <v>0</v>
      </c>
      <c r="O16" s="191">
        <v>20</v>
      </c>
      <c r="P16" t="s" s="156">
        <v>172</v>
      </c>
      <c r="V16" t="s" s="156">
        <v>67</v>
      </c>
      <c r="W16" s="159">
        <v>25.697</v>
      </c>
      <c r="Z16" t="s" s="156">
        <v>180</v>
      </c>
      <c r="AA16" t="s" s="156">
        <v>181</v>
      </c>
    </row>
    <row r="17" s="187" customFormat="1" ht="13.65" customHeight="1">
      <c r="D17" t="s" s="190">
        <v>182</v>
      </c>
      <c r="V17" t="s" s="156">
        <v>176</v>
      </c>
    </row>
    <row r="18" s="187" customFormat="1" ht="13.65" customHeight="1">
      <c r="A18" s="189">
        <v>3</v>
      </c>
      <c r="B18" t="s" s="156">
        <v>168</v>
      </c>
      <c r="C18" t="s" s="156">
        <v>183</v>
      </c>
      <c r="D18" t="s" s="190">
        <v>184</v>
      </c>
      <c r="E18" s="159">
        <v>14.897</v>
      </c>
      <c r="F18" t="s" s="156">
        <v>179</v>
      </c>
      <c r="G18" s="155"/>
      <c r="H18" s="155">
        <f>ROUND(E18*G18,2)</f>
        <v>0</v>
      </c>
      <c r="J18" s="155">
        <f>ROUND(E18*G18,2)</f>
        <v>0</v>
      </c>
      <c r="O18" s="191">
        <v>20</v>
      </c>
      <c r="P18" t="s" s="156">
        <v>172</v>
      </c>
      <c r="V18" t="s" s="156">
        <v>67</v>
      </c>
      <c r="W18" s="159">
        <v>0.596</v>
      </c>
      <c r="Z18" t="s" s="156">
        <v>180</v>
      </c>
      <c r="AA18" t="s" s="156">
        <v>185</v>
      </c>
    </row>
    <row r="19" s="187" customFormat="1" ht="13.65" customHeight="1">
      <c r="D19" t="s" s="190">
        <v>186</v>
      </c>
      <c r="V19" t="s" s="156">
        <v>176</v>
      </c>
    </row>
    <row r="20" s="187" customFormat="1" ht="13.65" customHeight="1">
      <c r="A20" s="189">
        <v>4</v>
      </c>
      <c r="B20" t="s" s="156">
        <v>168</v>
      </c>
      <c r="C20" t="s" s="156">
        <v>187</v>
      </c>
      <c r="D20" t="s" s="190">
        <v>188</v>
      </c>
      <c r="E20" s="159">
        <v>81.73099999999999</v>
      </c>
      <c r="F20" t="s" s="156">
        <v>179</v>
      </c>
      <c r="G20" s="155"/>
      <c r="H20" s="155">
        <f>ROUND(E20*G20,2)</f>
        <v>0</v>
      </c>
      <c r="J20" s="155">
        <f>ROUND(E20*G20,2)</f>
        <v>0</v>
      </c>
      <c r="O20" s="191">
        <v>20</v>
      </c>
      <c r="P20" t="s" s="156">
        <v>172</v>
      </c>
      <c r="V20" t="s" s="156">
        <v>67</v>
      </c>
      <c r="W20" s="159">
        <v>160.52</v>
      </c>
      <c r="Z20" t="s" s="156">
        <v>180</v>
      </c>
      <c r="AA20" t="s" s="156">
        <v>189</v>
      </c>
    </row>
    <row r="21" s="187" customFormat="1" ht="21" customHeight="1">
      <c r="D21" t="s" s="190">
        <v>190</v>
      </c>
      <c r="V21" t="s" s="156">
        <v>176</v>
      </c>
    </row>
    <row r="22" s="187" customFormat="1" ht="13.65" customHeight="1">
      <c r="D22" t="s" s="190">
        <v>191</v>
      </c>
      <c r="V22" t="s" s="156">
        <v>176</v>
      </c>
    </row>
    <row r="23" s="187" customFormat="1" ht="13.65" customHeight="1">
      <c r="D23" t="s" s="190">
        <v>192</v>
      </c>
      <c r="V23" t="s" s="156">
        <v>193</v>
      </c>
    </row>
    <row r="24" s="187" customFormat="1" ht="13.65" customHeight="1">
      <c r="A24" s="189">
        <v>5</v>
      </c>
      <c r="B24" t="s" s="156">
        <v>168</v>
      </c>
      <c r="C24" t="s" s="156">
        <v>194</v>
      </c>
      <c r="D24" t="s" s="190">
        <v>195</v>
      </c>
      <c r="E24" s="159">
        <v>27.244</v>
      </c>
      <c r="F24" t="s" s="156">
        <v>179</v>
      </c>
      <c r="G24" s="155"/>
      <c r="H24" s="155">
        <f>ROUND(E24*G24,2)</f>
        <v>0</v>
      </c>
      <c r="J24" s="155">
        <f>ROUND(E24*G24,2)</f>
        <v>0</v>
      </c>
      <c r="O24" s="191">
        <v>20</v>
      </c>
      <c r="P24" t="s" s="156">
        <v>172</v>
      </c>
      <c r="V24" t="s" s="156">
        <v>67</v>
      </c>
      <c r="W24" s="159">
        <v>7.492</v>
      </c>
      <c r="Z24" t="s" s="156">
        <v>180</v>
      </c>
      <c r="AA24" t="s" s="156">
        <v>196</v>
      </c>
    </row>
    <row r="25" s="187" customFormat="1" ht="13.65" customHeight="1">
      <c r="D25" t="s" s="190">
        <v>197</v>
      </c>
      <c r="V25" t="s" s="156">
        <v>176</v>
      </c>
    </row>
    <row r="26" s="187" customFormat="1" ht="13.65" customHeight="1">
      <c r="A26" s="189">
        <v>6</v>
      </c>
      <c r="B26" t="s" s="156">
        <v>168</v>
      </c>
      <c r="C26" t="s" s="156">
        <v>198</v>
      </c>
      <c r="D26" t="s" s="190">
        <v>199</v>
      </c>
      <c r="E26" s="159">
        <v>126.421</v>
      </c>
      <c r="F26" t="s" s="156">
        <v>179</v>
      </c>
      <c r="G26" s="155"/>
      <c r="H26" s="155">
        <f>ROUND(E26*G26,2)</f>
        <v>0</v>
      </c>
      <c r="J26" s="155">
        <f>ROUND(E26*G26,2)</f>
        <v>0</v>
      </c>
      <c r="O26" s="191">
        <v>20</v>
      </c>
      <c r="P26" t="s" s="156">
        <v>172</v>
      </c>
      <c r="V26" t="s" s="156">
        <v>67</v>
      </c>
      <c r="W26" s="159">
        <v>1.391</v>
      </c>
      <c r="Z26" t="s" s="156">
        <v>200</v>
      </c>
      <c r="AA26" t="s" s="156">
        <v>201</v>
      </c>
    </row>
    <row r="27" s="187" customFormat="1" ht="13.65" customHeight="1">
      <c r="D27" t="s" s="190">
        <v>202</v>
      </c>
      <c r="V27" t="s" s="156">
        <v>176</v>
      </c>
    </row>
    <row r="28" s="187" customFormat="1" ht="13.65" customHeight="1">
      <c r="D28" t="s" s="190">
        <v>192</v>
      </c>
      <c r="V28" t="s" s="156">
        <v>193</v>
      </c>
    </row>
    <row r="29" s="187" customFormat="1" ht="13.65" customHeight="1">
      <c r="A29" s="189">
        <v>7</v>
      </c>
      <c r="B29" t="s" s="156">
        <v>203</v>
      </c>
      <c r="C29" t="s" s="156">
        <v>204</v>
      </c>
      <c r="D29" t="s" s="190">
        <v>205</v>
      </c>
      <c r="E29" s="159">
        <v>5.474</v>
      </c>
      <c r="F29" t="s" s="156">
        <v>179</v>
      </c>
      <c r="G29" s="155"/>
      <c r="H29" s="155">
        <f>ROUND(E29*G29,2)</f>
        <v>0</v>
      </c>
      <c r="J29" s="155">
        <f>ROUND(E29*G29,2)</f>
        <v>0</v>
      </c>
      <c r="O29" s="191">
        <v>20</v>
      </c>
      <c r="P29" t="s" s="156">
        <v>172</v>
      </c>
      <c r="V29" t="s" s="156">
        <v>67</v>
      </c>
      <c r="W29" s="159">
        <v>0.361</v>
      </c>
      <c r="Z29" t="s" s="156">
        <v>200</v>
      </c>
      <c r="AA29" t="s" s="156">
        <v>206</v>
      </c>
    </row>
    <row r="30" s="187" customFormat="1" ht="13.65" customHeight="1">
      <c r="D30" t="s" s="190">
        <v>207</v>
      </c>
      <c r="V30" t="s" s="156">
        <v>176</v>
      </c>
    </row>
    <row r="31" s="187" customFormat="1" ht="13.65" customHeight="1">
      <c r="A31" s="189">
        <v>8</v>
      </c>
      <c r="B31" t="s" s="156">
        <v>168</v>
      </c>
      <c r="C31" t="s" s="156">
        <v>208</v>
      </c>
      <c r="D31" t="s" s="190">
        <v>209</v>
      </c>
      <c r="E31" s="159">
        <v>126.421</v>
      </c>
      <c r="F31" t="s" s="156">
        <v>179</v>
      </c>
      <c r="G31" s="155"/>
      <c r="H31" s="155">
        <f>ROUND(E31*G31,2)</f>
        <v>0</v>
      </c>
      <c r="J31" s="155">
        <f>ROUND(E31*G31,2)</f>
        <v>0</v>
      </c>
      <c r="O31" s="191">
        <v>20</v>
      </c>
      <c r="P31" t="s" s="156">
        <v>172</v>
      </c>
      <c r="V31" t="s" s="156">
        <v>67</v>
      </c>
      <c r="W31" s="159">
        <v>1.138</v>
      </c>
      <c r="Z31" t="s" s="156">
        <v>200</v>
      </c>
      <c r="AA31" t="s" s="156">
        <v>210</v>
      </c>
    </row>
    <row r="32" s="187" customFormat="1" ht="13.65" customHeight="1">
      <c r="D32" t="s" s="190">
        <v>192</v>
      </c>
      <c r="V32" t="s" s="156">
        <v>193</v>
      </c>
    </row>
    <row r="33" s="187" customFormat="1" ht="13.65" customHeight="1">
      <c r="D33" t="s" s="192">
        <v>211</v>
      </c>
      <c r="E33" s="193">
        <f>J33</f>
        <v>0</v>
      </c>
      <c r="H33" s="193">
        <f>SUM(H12:H32)</f>
        <v>0</v>
      </c>
      <c r="I33" s="193">
        <f>SUM(I12:I32)</f>
        <v>0</v>
      </c>
      <c r="J33" s="193">
        <f>SUM(J12:J32)</f>
        <v>0</v>
      </c>
      <c r="L33" s="194">
        <f>SUM(L12:L32)</f>
        <v>0</v>
      </c>
      <c r="N33" s="195">
        <f>SUM(N12:N32)</f>
        <v>139.376472</v>
      </c>
      <c r="W33" s="159">
        <f>SUM(W12:W32)</f>
        <v>216.667</v>
      </c>
    </row>
    <row r="35" s="187" customFormat="1" ht="13.65" customHeight="1">
      <c r="B35" t="s" s="188">
        <v>92</v>
      </c>
    </row>
    <row r="36" s="187" customFormat="1" ht="13.65" customHeight="1">
      <c r="A36" s="189">
        <v>9</v>
      </c>
      <c r="B36" t="s" s="156">
        <v>212</v>
      </c>
      <c r="C36" t="s" s="156">
        <v>213</v>
      </c>
      <c r="D36" t="s" s="190">
        <v>214</v>
      </c>
      <c r="E36" s="159">
        <v>31.403</v>
      </c>
      <c r="F36" t="s" s="156">
        <v>179</v>
      </c>
      <c r="G36" s="155"/>
      <c r="H36" s="155">
        <f>ROUND(E36*G36,2)</f>
        <v>0</v>
      </c>
      <c r="J36" s="155">
        <f>ROUND(E36*G36,2)</f>
        <v>0</v>
      </c>
      <c r="K36" s="158">
        <v>1.93971</v>
      </c>
      <c r="L36" s="158">
        <f>E36*K36</f>
        <v>60.91271313</v>
      </c>
      <c r="O36" s="191">
        <v>20</v>
      </c>
      <c r="P36" t="s" s="156">
        <v>172</v>
      </c>
      <c r="V36" t="s" s="156">
        <v>67</v>
      </c>
      <c r="W36" s="159">
        <v>29.236</v>
      </c>
      <c r="Z36" t="s" s="156">
        <v>215</v>
      </c>
      <c r="AA36" t="s" s="156">
        <v>216</v>
      </c>
    </row>
    <row r="37" s="187" customFormat="1" ht="13.65" customHeight="1">
      <c r="D37" t="s" s="190">
        <v>217</v>
      </c>
      <c r="V37" t="s" s="156">
        <v>176</v>
      </c>
    </row>
    <row r="38" s="187" customFormat="1" ht="21" customHeight="1">
      <c r="D38" t="s" s="190">
        <v>218</v>
      </c>
      <c r="V38" t="s" s="156">
        <v>176</v>
      </c>
    </row>
    <row r="39" s="187" customFormat="1" ht="13.65" customHeight="1">
      <c r="D39" t="s" s="190">
        <v>192</v>
      </c>
      <c r="V39" t="s" s="156">
        <v>193</v>
      </c>
    </row>
    <row r="40" s="187" customFormat="1" ht="13.65" customHeight="1">
      <c r="A40" s="189">
        <v>10</v>
      </c>
      <c r="B40" t="s" s="156">
        <v>219</v>
      </c>
      <c r="C40" t="s" s="156">
        <v>220</v>
      </c>
      <c r="D40" t="s" s="190">
        <v>221</v>
      </c>
      <c r="E40" s="159">
        <v>57.48</v>
      </c>
      <c r="F40" t="s" s="156">
        <v>179</v>
      </c>
      <c r="G40" s="155"/>
      <c r="H40" s="155">
        <f>ROUND(E40*G40,2)</f>
        <v>0</v>
      </c>
      <c r="J40" s="155">
        <f>ROUND(E40*G40,2)</f>
        <v>0</v>
      </c>
      <c r="K40" s="158">
        <v>2.23706</v>
      </c>
      <c r="L40" s="158">
        <f>E40*K40</f>
        <v>128.5862088</v>
      </c>
      <c r="O40" s="191">
        <v>20</v>
      </c>
      <c r="P40" t="s" s="156">
        <v>172</v>
      </c>
      <c r="V40" t="s" s="156">
        <v>67</v>
      </c>
      <c r="W40" s="159">
        <v>30.234</v>
      </c>
      <c r="Z40" t="s" s="156">
        <v>222</v>
      </c>
      <c r="AA40" t="s" s="156">
        <v>172</v>
      </c>
    </row>
    <row r="41" s="187" customFormat="1" ht="13.65" customHeight="1">
      <c r="D41" t="s" s="190">
        <v>223</v>
      </c>
      <c r="V41" t="s" s="156">
        <v>176</v>
      </c>
    </row>
    <row r="42" s="187" customFormat="1" ht="13.65" customHeight="1">
      <c r="A42" s="189">
        <v>11</v>
      </c>
      <c r="B42" t="s" s="156">
        <v>219</v>
      </c>
      <c r="C42" t="s" s="156">
        <v>224</v>
      </c>
      <c r="D42" t="s" s="190">
        <v>225</v>
      </c>
      <c r="E42" s="159">
        <v>18.88</v>
      </c>
      <c r="F42" t="s" s="156">
        <v>171</v>
      </c>
      <c r="G42" s="155"/>
      <c r="H42" s="155">
        <f>ROUND(E42*G42,2)</f>
        <v>0</v>
      </c>
      <c r="J42" s="155">
        <f>ROUND(E42*G42,2)</f>
        <v>0</v>
      </c>
      <c r="K42" s="158">
        <v>0.00388</v>
      </c>
      <c r="L42" s="158">
        <f>E42*K42</f>
        <v>0.0732544</v>
      </c>
      <c r="O42" s="191">
        <v>20</v>
      </c>
      <c r="P42" t="s" s="156">
        <v>172</v>
      </c>
      <c r="V42" t="s" s="156">
        <v>67</v>
      </c>
      <c r="W42" s="159">
        <v>14.594</v>
      </c>
      <c r="Z42" t="s" s="156">
        <v>222</v>
      </c>
      <c r="AA42" t="s" s="156">
        <v>226</v>
      </c>
    </row>
    <row r="43" s="187" customFormat="1" ht="13.65" customHeight="1">
      <c r="D43" t="s" s="190">
        <v>227</v>
      </c>
      <c r="V43" t="s" s="156">
        <v>176</v>
      </c>
    </row>
    <row r="44" s="187" customFormat="1" ht="13.65" customHeight="1">
      <c r="A44" s="189">
        <v>12</v>
      </c>
      <c r="B44" t="s" s="156">
        <v>219</v>
      </c>
      <c r="C44" t="s" s="156">
        <v>228</v>
      </c>
      <c r="D44" t="s" s="190">
        <v>229</v>
      </c>
      <c r="E44" s="159">
        <v>18.88</v>
      </c>
      <c r="F44" t="s" s="156">
        <v>171</v>
      </c>
      <c r="G44" s="155"/>
      <c r="H44" s="155">
        <f>ROUND(E44*G44,2)</f>
        <v>0</v>
      </c>
      <c r="J44" s="155">
        <f>ROUND(E44*G44,2)</f>
        <v>0</v>
      </c>
      <c r="O44" s="191">
        <v>20</v>
      </c>
      <c r="P44" t="s" s="156">
        <v>172</v>
      </c>
      <c r="V44" t="s" s="156">
        <v>67</v>
      </c>
      <c r="W44" s="159">
        <v>5.815</v>
      </c>
      <c r="Z44" t="s" s="156">
        <v>222</v>
      </c>
      <c r="AA44" t="s" s="156">
        <v>230</v>
      </c>
    </row>
    <row r="45" s="187" customFormat="1" ht="13.65" customHeight="1">
      <c r="A45" s="189">
        <v>13</v>
      </c>
      <c r="B45" t="s" s="156">
        <v>219</v>
      </c>
      <c r="C45" t="s" s="156">
        <v>231</v>
      </c>
      <c r="D45" t="s" s="190">
        <v>232</v>
      </c>
      <c r="E45" s="159">
        <v>3.736</v>
      </c>
      <c r="F45" t="s" s="156">
        <v>233</v>
      </c>
      <c r="G45" s="155"/>
      <c r="H45" s="155">
        <f>ROUND(E45*G45,2)</f>
        <v>0</v>
      </c>
      <c r="J45" s="155">
        <f>ROUND(E45*G45,2)</f>
        <v>0</v>
      </c>
      <c r="K45" s="158">
        <v>1.14997</v>
      </c>
      <c r="L45" s="158">
        <f>E45*K45</f>
        <v>4.29628792</v>
      </c>
      <c r="O45" s="191">
        <v>20</v>
      </c>
      <c r="P45" t="s" s="156">
        <v>172</v>
      </c>
      <c r="V45" t="s" s="156">
        <v>67</v>
      </c>
      <c r="W45" s="159">
        <v>83.503</v>
      </c>
      <c r="Z45" t="s" s="156">
        <v>222</v>
      </c>
      <c r="AA45" t="s" s="156">
        <v>234</v>
      </c>
    </row>
    <row r="46" s="187" customFormat="1" ht="13.65" customHeight="1">
      <c r="D46" t="s" s="190">
        <v>235</v>
      </c>
      <c r="V46" t="s" s="156">
        <v>176</v>
      </c>
    </row>
    <row r="47" s="187" customFormat="1" ht="13.65" customHeight="1">
      <c r="A47" s="189">
        <v>14</v>
      </c>
      <c r="B47" t="s" s="156">
        <v>219</v>
      </c>
      <c r="C47" t="s" s="156">
        <v>236</v>
      </c>
      <c r="D47" t="s" s="190">
        <v>237</v>
      </c>
      <c r="E47" s="159">
        <v>99.59399999999999</v>
      </c>
      <c r="F47" t="s" s="156">
        <v>179</v>
      </c>
      <c r="G47" s="155"/>
      <c r="H47" s="155">
        <f>ROUND(E47*G47,2)</f>
        <v>0</v>
      </c>
      <c r="J47" s="155">
        <f>ROUND(E47*G47,2)</f>
        <v>0</v>
      </c>
      <c r="K47" s="158">
        <v>2.44702</v>
      </c>
      <c r="L47" s="158">
        <f>E47*K47</f>
        <v>243.70850988</v>
      </c>
      <c r="O47" s="191">
        <v>20</v>
      </c>
      <c r="P47" t="s" s="156">
        <v>172</v>
      </c>
      <c r="V47" t="s" s="156">
        <v>67</v>
      </c>
      <c r="W47" s="159">
        <v>55.773</v>
      </c>
      <c r="Z47" t="s" s="156">
        <v>222</v>
      </c>
      <c r="AA47" t="s" s="156">
        <v>238</v>
      </c>
    </row>
    <row r="48" s="187" customFormat="1" ht="21" customHeight="1">
      <c r="D48" t="s" s="190">
        <v>239</v>
      </c>
      <c r="V48" t="s" s="156">
        <v>176</v>
      </c>
    </row>
    <row r="49" s="187" customFormat="1" ht="13.65" customHeight="1">
      <c r="D49" t="s" s="190">
        <v>240</v>
      </c>
      <c r="V49" t="s" s="156">
        <v>176</v>
      </c>
    </row>
    <row r="50" s="187" customFormat="1" ht="13.65" customHeight="1">
      <c r="A50" s="189">
        <v>15</v>
      </c>
      <c r="B50" t="s" s="156">
        <v>219</v>
      </c>
      <c r="C50" t="s" s="156">
        <v>241</v>
      </c>
      <c r="D50" t="s" s="190">
        <v>242</v>
      </c>
      <c r="E50" s="159">
        <v>289.588</v>
      </c>
      <c r="F50" t="s" s="156">
        <v>171</v>
      </c>
      <c r="G50" s="155"/>
      <c r="H50" s="155">
        <f>ROUND(E50*G50,2)</f>
        <v>0</v>
      </c>
      <c r="J50" s="155">
        <f>ROUND(E50*G50,2)</f>
        <v>0</v>
      </c>
      <c r="K50" s="158">
        <v>0.00223</v>
      </c>
      <c r="L50" s="158">
        <f>E50*K50</f>
        <v>0.6457812400000001</v>
      </c>
      <c r="O50" s="191">
        <v>20</v>
      </c>
      <c r="P50" t="s" s="156">
        <v>172</v>
      </c>
      <c r="V50" t="s" s="156">
        <v>67</v>
      </c>
      <c r="W50" s="159">
        <v>105.7</v>
      </c>
      <c r="Z50" t="s" s="156">
        <v>222</v>
      </c>
      <c r="AA50" t="s" s="156">
        <v>226</v>
      </c>
    </row>
    <row r="51" s="187" customFormat="1" ht="21" customHeight="1">
      <c r="D51" t="s" s="190">
        <v>243</v>
      </c>
      <c r="V51" t="s" s="156">
        <v>176</v>
      </c>
    </row>
    <row r="52" s="187" customFormat="1" ht="13.65" customHeight="1">
      <c r="A52" s="189">
        <v>16</v>
      </c>
      <c r="B52" t="s" s="156">
        <v>219</v>
      </c>
      <c r="C52" t="s" s="156">
        <v>244</v>
      </c>
      <c r="D52" t="s" s="190">
        <v>245</v>
      </c>
      <c r="E52" s="159">
        <v>289.588</v>
      </c>
      <c r="F52" t="s" s="156">
        <v>171</v>
      </c>
      <c r="G52" s="155"/>
      <c r="H52" s="155">
        <f>ROUND(E52*G52,2)</f>
        <v>0</v>
      </c>
      <c r="J52" s="155">
        <f>ROUND(E52*G52,2)</f>
        <v>0</v>
      </c>
      <c r="O52" s="191">
        <v>20</v>
      </c>
      <c r="P52" t="s" s="156">
        <v>172</v>
      </c>
      <c r="V52" t="s" s="156">
        <v>67</v>
      </c>
      <c r="W52" s="159">
        <v>56.759</v>
      </c>
      <c r="Z52" t="s" s="156">
        <v>222</v>
      </c>
      <c r="AA52" t="s" s="156">
        <v>230</v>
      </c>
    </row>
    <row r="53" s="187" customFormat="1" ht="13.65" customHeight="1">
      <c r="A53" s="189">
        <v>17</v>
      </c>
      <c r="B53" t="s" s="156">
        <v>219</v>
      </c>
      <c r="C53" t="s" s="156">
        <v>246</v>
      </c>
      <c r="D53" t="s" s="190">
        <v>247</v>
      </c>
      <c r="E53" s="159">
        <v>3.041</v>
      </c>
      <c r="F53" t="s" s="156">
        <v>233</v>
      </c>
      <c r="G53" s="155"/>
      <c r="H53" s="155">
        <f>ROUND(E53*G53,2)</f>
        <v>0</v>
      </c>
      <c r="J53" s="155">
        <f>ROUND(E53*G53,2)</f>
        <v>0</v>
      </c>
      <c r="K53" s="158">
        <v>1.14997</v>
      </c>
      <c r="L53" s="158">
        <f>E53*K53</f>
        <v>3.49705877</v>
      </c>
      <c r="O53" s="191">
        <v>20</v>
      </c>
      <c r="P53" t="s" s="156">
        <v>172</v>
      </c>
      <c r="V53" t="s" s="156">
        <v>67</v>
      </c>
      <c r="W53" s="159">
        <v>67.96899999999999</v>
      </c>
      <c r="Z53" t="s" s="156">
        <v>222</v>
      </c>
      <c r="AA53" t="s" s="156">
        <v>248</v>
      </c>
    </row>
    <row r="54" s="187" customFormat="1" ht="13.65" customHeight="1">
      <c r="D54" t="s" s="190">
        <v>249</v>
      </c>
      <c r="V54" t="s" s="156">
        <v>176</v>
      </c>
    </row>
    <row r="55" s="187" customFormat="1" ht="13.65" customHeight="1">
      <c r="D55" t="s" s="192">
        <v>250</v>
      </c>
      <c r="E55" s="193">
        <f>J55</f>
        <v>0</v>
      </c>
      <c r="H55" s="193">
        <f>SUM(H35:H54)</f>
        <v>0</v>
      </c>
      <c r="I55" s="193">
        <f>SUM(I35:I54)</f>
        <v>0</v>
      </c>
      <c r="J55" s="193">
        <f>SUM(J35:J54)</f>
        <v>0</v>
      </c>
      <c r="L55" s="194">
        <f>SUM(L35:L54)</f>
        <v>441.71981414</v>
      </c>
      <c r="N55" s="195">
        <f>SUM(N35:N54)</f>
        <v>0</v>
      </c>
      <c r="W55" s="159">
        <f>SUM(W35:W54)</f>
        <v>449.583</v>
      </c>
    </row>
    <row r="57" s="187" customFormat="1" ht="13.65" customHeight="1">
      <c r="B57" t="s" s="188">
        <v>93</v>
      </c>
    </row>
    <row r="58" s="187" customFormat="1" ht="21" customHeight="1">
      <c r="A58" s="189">
        <v>18</v>
      </c>
      <c r="B58" t="s" s="156">
        <v>251</v>
      </c>
      <c r="C58" t="s" s="156">
        <v>252</v>
      </c>
      <c r="D58" t="s" s="190">
        <v>253</v>
      </c>
      <c r="E58" s="159">
        <v>2</v>
      </c>
      <c r="F58" t="s" s="156">
        <v>254</v>
      </c>
      <c r="G58" s="155"/>
      <c r="H58" s="155">
        <f>ROUND(E58*G58,2)</f>
        <v>0</v>
      </c>
      <c r="J58" s="155">
        <f>ROUND(E58*G58,2)</f>
        <v>0</v>
      </c>
      <c r="K58" s="158">
        <v>0.02724</v>
      </c>
      <c r="L58" s="158">
        <f>E58*K58</f>
        <v>0.05448</v>
      </c>
      <c r="O58" s="191">
        <v>20</v>
      </c>
      <c r="P58" t="s" s="156">
        <v>172</v>
      </c>
      <c r="V58" t="s" s="156">
        <v>67</v>
      </c>
      <c r="W58" s="159">
        <v>1.144</v>
      </c>
      <c r="Z58" t="s" s="156">
        <v>255</v>
      </c>
      <c r="AA58" t="s" s="156">
        <v>256</v>
      </c>
    </row>
    <row r="59" s="187" customFormat="1" ht="13.65" customHeight="1">
      <c r="D59" t="s" s="190">
        <v>257</v>
      </c>
      <c r="V59" t="s" s="156">
        <v>176</v>
      </c>
    </row>
    <row r="60" s="187" customFormat="1" ht="13.65" customHeight="1">
      <c r="A60" s="189">
        <v>19</v>
      </c>
      <c r="B60" t="s" s="156">
        <v>258</v>
      </c>
      <c r="C60" t="s" s="156">
        <v>259</v>
      </c>
      <c r="D60" t="s" s="190">
        <v>260</v>
      </c>
      <c r="E60" s="159">
        <v>2</v>
      </c>
      <c r="F60" t="s" s="156">
        <v>254</v>
      </c>
      <c r="G60" s="155"/>
      <c r="I60" s="155">
        <f>ROUND(E60*G60,2)</f>
        <v>0</v>
      </c>
      <c r="J60" s="155">
        <f>ROUND(E60*G60,2)</f>
        <v>0</v>
      </c>
      <c r="K60" s="158">
        <v>0.0175</v>
      </c>
      <c r="L60" s="158">
        <f>E60*K60</f>
        <v>0.035</v>
      </c>
      <c r="O60" s="191">
        <v>20</v>
      </c>
      <c r="P60" t="s" s="156">
        <v>172</v>
      </c>
      <c r="V60" t="s" s="156">
        <v>67</v>
      </c>
      <c r="Z60" t="s" s="156">
        <v>261</v>
      </c>
      <c r="AA60" t="s" s="156">
        <v>262</v>
      </c>
    </row>
    <row r="61" s="187" customFormat="1" ht="21" customHeight="1">
      <c r="A61" s="189">
        <v>20</v>
      </c>
      <c r="B61" t="s" s="156">
        <v>251</v>
      </c>
      <c r="C61" t="s" s="156">
        <v>263</v>
      </c>
      <c r="D61" t="s" s="190">
        <v>264</v>
      </c>
      <c r="E61" s="159">
        <v>1.2</v>
      </c>
      <c r="F61" t="s" s="156">
        <v>171</v>
      </c>
      <c r="G61" s="155"/>
      <c r="H61" s="155">
        <f>ROUND(E61*G61,2)</f>
        <v>0</v>
      </c>
      <c r="J61" s="155">
        <f>ROUND(E61*G61,2)</f>
        <v>0</v>
      </c>
      <c r="K61" s="158">
        <v>0.2718</v>
      </c>
      <c r="L61" s="158">
        <f>E61*K61</f>
        <v>0.3261599999999999</v>
      </c>
      <c r="O61" s="191">
        <v>20</v>
      </c>
      <c r="P61" t="s" s="156">
        <v>172</v>
      </c>
      <c r="V61" t="s" s="156">
        <v>67</v>
      </c>
      <c r="W61" s="159">
        <v>1.927</v>
      </c>
      <c r="Z61" t="s" s="156">
        <v>265</v>
      </c>
      <c r="AA61" t="s" s="156">
        <v>266</v>
      </c>
    </row>
    <row r="62" s="187" customFormat="1" ht="13.65" customHeight="1">
      <c r="D62" t="s" s="190">
        <v>267</v>
      </c>
      <c r="V62" t="s" s="156">
        <v>176</v>
      </c>
    </row>
    <row r="63" s="187" customFormat="1" ht="13.65" customHeight="1">
      <c r="D63" t="s" s="192">
        <v>268</v>
      </c>
      <c r="E63" s="193">
        <f>J63</f>
        <v>0</v>
      </c>
      <c r="H63" s="193">
        <f>SUM(H57:H62)</f>
        <v>0</v>
      </c>
      <c r="I63" s="193">
        <f>SUM(I57:I62)</f>
        <v>0</v>
      </c>
      <c r="J63" s="193">
        <f>SUM(J57:J62)</f>
        <v>0</v>
      </c>
      <c r="L63" s="194">
        <f>SUM(L57:L62)</f>
        <v>0.41564</v>
      </c>
      <c r="N63" s="195">
        <f>SUM(N57:N62)</f>
        <v>0</v>
      </c>
      <c r="W63" s="159">
        <f>SUM(W57:W62)</f>
        <v>3.071</v>
      </c>
    </row>
    <row r="65" s="187" customFormat="1" ht="13.65" customHeight="1">
      <c r="B65" t="s" s="188">
        <v>94</v>
      </c>
    </row>
    <row r="66" s="187" customFormat="1" ht="21" customHeight="1">
      <c r="A66" s="189">
        <v>21</v>
      </c>
      <c r="B66" t="s" s="156">
        <v>219</v>
      </c>
      <c r="C66" t="s" s="156">
        <v>269</v>
      </c>
      <c r="D66" t="s" s="190">
        <v>270</v>
      </c>
      <c r="E66" s="159">
        <v>1.26</v>
      </c>
      <c r="F66" t="s" s="156">
        <v>171</v>
      </c>
      <c r="G66" s="155"/>
      <c r="H66" s="155">
        <f>ROUND(E66*G66,2)</f>
        <v>0</v>
      </c>
      <c r="J66" s="155">
        <f>ROUND(E66*G66,2)</f>
        <v>0</v>
      </c>
      <c r="K66" s="158">
        <v>0.00808</v>
      </c>
      <c r="L66" s="158">
        <f>E66*K66</f>
        <v>0.0101808</v>
      </c>
      <c r="O66" s="191">
        <v>20</v>
      </c>
      <c r="P66" t="s" s="156">
        <v>172</v>
      </c>
      <c r="V66" t="s" s="156">
        <v>67</v>
      </c>
      <c r="W66" s="159">
        <v>0.345</v>
      </c>
      <c r="Z66" t="s" s="156">
        <v>271</v>
      </c>
      <c r="AA66" t="s" s="156">
        <v>272</v>
      </c>
    </row>
    <row r="67" s="187" customFormat="1" ht="13.65" customHeight="1">
      <c r="D67" t="s" s="190">
        <v>273</v>
      </c>
      <c r="V67" t="s" s="156">
        <v>176</v>
      </c>
    </row>
    <row r="68" s="187" customFormat="1" ht="21" customHeight="1">
      <c r="A68" s="189">
        <v>22</v>
      </c>
      <c r="B68" t="s" s="156">
        <v>219</v>
      </c>
      <c r="C68" t="s" s="156">
        <v>274</v>
      </c>
      <c r="D68" t="s" s="190">
        <v>275</v>
      </c>
      <c r="E68" s="159">
        <v>43.466</v>
      </c>
      <c r="F68" t="s" s="156">
        <v>171</v>
      </c>
      <c r="G68" s="155"/>
      <c r="H68" s="155">
        <f>ROUND(E68*G68,2)</f>
        <v>0</v>
      </c>
      <c r="J68" s="155">
        <f>ROUND(E68*G68,2)</f>
        <v>0</v>
      </c>
      <c r="K68" s="158">
        <v>0.01864</v>
      </c>
      <c r="L68" s="158">
        <f>E68*K68</f>
        <v>0.8102062400000001</v>
      </c>
      <c r="O68" s="191">
        <v>20</v>
      </c>
      <c r="P68" t="s" s="156">
        <v>172</v>
      </c>
      <c r="V68" t="s" s="156">
        <v>67</v>
      </c>
      <c r="W68" s="159">
        <v>29.731</v>
      </c>
      <c r="Z68" t="s" s="156">
        <v>271</v>
      </c>
      <c r="AA68" t="s" s="156">
        <v>276</v>
      </c>
    </row>
    <row r="69" s="187" customFormat="1" ht="13.65" customHeight="1">
      <c r="D69" t="s" s="190">
        <v>277</v>
      </c>
      <c r="V69" t="s" s="156">
        <v>176</v>
      </c>
    </row>
    <row r="70" s="187" customFormat="1" ht="21" customHeight="1">
      <c r="A70" s="189">
        <v>23</v>
      </c>
      <c r="B70" t="s" s="156">
        <v>219</v>
      </c>
      <c r="C70" t="s" s="156">
        <v>278</v>
      </c>
      <c r="D70" t="s" s="190">
        <v>279</v>
      </c>
      <c r="E70" s="159">
        <v>35.778</v>
      </c>
      <c r="F70" t="s" s="156">
        <v>171</v>
      </c>
      <c r="G70" s="155"/>
      <c r="H70" s="155">
        <f>ROUND(E70*G70,2)</f>
        <v>0</v>
      </c>
      <c r="J70" s="155">
        <f>ROUND(E70*G70,2)</f>
        <v>0</v>
      </c>
      <c r="K70" s="158">
        <v>0.01864</v>
      </c>
      <c r="L70" s="158">
        <f>E70*K70</f>
        <v>0.66690192</v>
      </c>
      <c r="O70" s="191">
        <v>20</v>
      </c>
      <c r="P70" t="s" s="156">
        <v>172</v>
      </c>
      <c r="V70" t="s" s="156">
        <v>67</v>
      </c>
      <c r="W70" s="159">
        <v>24.472</v>
      </c>
      <c r="Z70" t="s" s="156">
        <v>271</v>
      </c>
      <c r="AA70" t="s" s="156">
        <v>276</v>
      </c>
    </row>
    <row r="71" s="187" customFormat="1" ht="13.65" customHeight="1">
      <c r="D71" t="s" s="190">
        <v>280</v>
      </c>
      <c r="V71" t="s" s="156">
        <v>176</v>
      </c>
    </row>
    <row r="72" s="187" customFormat="1" ht="21" customHeight="1">
      <c r="A72" s="189">
        <v>24</v>
      </c>
      <c r="B72" t="s" s="156">
        <v>219</v>
      </c>
      <c r="C72" t="s" s="156">
        <v>281</v>
      </c>
      <c r="D72" t="s" s="190">
        <v>282</v>
      </c>
      <c r="E72" s="159">
        <v>443.454</v>
      </c>
      <c r="F72" t="s" s="156">
        <v>171</v>
      </c>
      <c r="G72" s="155"/>
      <c r="H72" s="155">
        <f>ROUND(E72*G72,2)</f>
        <v>0</v>
      </c>
      <c r="J72" s="155">
        <f>ROUND(E72*G72,2)</f>
        <v>0</v>
      </c>
      <c r="K72" s="158">
        <v>0.03228</v>
      </c>
      <c r="L72" s="158">
        <f>E72*K72</f>
        <v>14.31469512</v>
      </c>
      <c r="O72" s="191">
        <v>20</v>
      </c>
      <c r="P72" t="s" s="156">
        <v>172</v>
      </c>
      <c r="V72" t="s" s="156">
        <v>67</v>
      </c>
      <c r="W72" s="159">
        <v>747.663</v>
      </c>
      <c r="Z72" t="s" s="156">
        <v>271</v>
      </c>
      <c r="AA72" t="s" s="156">
        <v>283</v>
      </c>
    </row>
    <row r="73" s="187" customFormat="1" ht="21" customHeight="1">
      <c r="D73" t="s" s="190">
        <v>284</v>
      </c>
      <c r="V73" t="s" s="156">
        <v>176</v>
      </c>
    </row>
    <row r="74" s="187" customFormat="1" ht="30" customHeight="1">
      <c r="D74" t="s" s="190">
        <v>285</v>
      </c>
      <c r="V74" t="s" s="156">
        <v>176</v>
      </c>
    </row>
    <row r="75" s="187" customFormat="1" ht="13.65" customHeight="1">
      <c r="A75" s="189">
        <v>25</v>
      </c>
      <c r="B75" t="s" s="156">
        <v>219</v>
      </c>
      <c r="C75" t="s" s="156">
        <v>286</v>
      </c>
      <c r="D75" t="s" s="190">
        <v>287</v>
      </c>
      <c r="E75" s="159">
        <v>24.72</v>
      </c>
      <c r="F75" t="s" s="156">
        <v>179</v>
      </c>
      <c r="G75" s="155"/>
      <c r="H75" s="155">
        <f>ROUND(E75*G75,2)</f>
        <v>0</v>
      </c>
      <c r="J75" s="155">
        <f>ROUND(E75*G75,2)</f>
        <v>0</v>
      </c>
      <c r="K75" s="158">
        <v>2.37931</v>
      </c>
      <c r="L75" s="158">
        <f>E75*K75</f>
        <v>58.81654319999999</v>
      </c>
      <c r="O75" s="191">
        <v>20</v>
      </c>
      <c r="P75" t="s" s="156">
        <v>172</v>
      </c>
      <c r="V75" t="s" s="156">
        <v>67</v>
      </c>
      <c r="W75" s="159">
        <v>60.984</v>
      </c>
      <c r="Z75" t="s" s="156">
        <v>222</v>
      </c>
      <c r="AA75" t="s" s="156">
        <v>288</v>
      </c>
    </row>
    <row r="76" s="187" customFormat="1" ht="13.65" customHeight="1">
      <c r="D76" t="s" s="190">
        <v>217</v>
      </c>
      <c r="V76" t="s" s="156">
        <v>176</v>
      </c>
    </row>
    <row r="77" s="187" customFormat="1" ht="13.65" customHeight="1">
      <c r="A77" s="189">
        <v>26</v>
      </c>
      <c r="B77" t="s" s="156">
        <v>219</v>
      </c>
      <c r="C77" t="s" s="156">
        <v>289</v>
      </c>
      <c r="D77" t="s" s="190">
        <v>290</v>
      </c>
      <c r="E77" s="159">
        <v>13.07</v>
      </c>
      <c r="F77" t="s" s="156">
        <v>179</v>
      </c>
      <c r="G77" s="155"/>
      <c r="H77" s="155">
        <f>ROUND(E77*G77,2)</f>
        <v>0</v>
      </c>
      <c r="J77" s="155">
        <f>ROUND(E77*G77,2)</f>
        <v>0</v>
      </c>
      <c r="K77" s="158">
        <v>2.45421</v>
      </c>
      <c r="L77" s="158">
        <f>E77*K77</f>
        <v>32.0765247</v>
      </c>
      <c r="O77" s="191">
        <v>20</v>
      </c>
      <c r="P77" t="s" s="156">
        <v>172</v>
      </c>
      <c r="V77" t="s" s="156">
        <v>67</v>
      </c>
      <c r="W77" s="159">
        <v>28.845</v>
      </c>
      <c r="Z77" t="s" s="156">
        <v>222</v>
      </c>
      <c r="AA77" t="s" s="156">
        <v>291</v>
      </c>
    </row>
    <row r="78" s="187" customFormat="1" ht="13.65" customHeight="1">
      <c r="D78" t="s" s="190">
        <v>292</v>
      </c>
      <c r="V78" t="s" s="156">
        <v>176</v>
      </c>
    </row>
    <row r="79" s="187" customFormat="1" ht="13.65" customHeight="1">
      <c r="A79" s="189">
        <v>27</v>
      </c>
      <c r="B79" t="s" s="156">
        <v>219</v>
      </c>
      <c r="C79" t="s" s="156">
        <v>293</v>
      </c>
      <c r="D79" t="s" s="190">
        <v>294</v>
      </c>
      <c r="E79" s="159">
        <v>13.07</v>
      </c>
      <c r="F79" t="s" s="156">
        <v>179</v>
      </c>
      <c r="G79" s="155"/>
      <c r="H79" s="155">
        <f>ROUND(E79*G79,2)</f>
        <v>0</v>
      </c>
      <c r="J79" s="155">
        <f>ROUND(E79*G79,2)</f>
        <v>0</v>
      </c>
      <c r="O79" s="191">
        <v>20</v>
      </c>
      <c r="P79" t="s" s="156">
        <v>172</v>
      </c>
      <c r="V79" t="s" s="156">
        <v>67</v>
      </c>
      <c r="W79" s="159">
        <v>2.679</v>
      </c>
      <c r="Z79" t="s" s="156">
        <v>222</v>
      </c>
      <c r="AA79" t="s" s="156">
        <v>295</v>
      </c>
    </row>
    <row r="80" s="187" customFormat="1" ht="13.65" customHeight="1">
      <c r="A80" s="189">
        <v>28</v>
      </c>
      <c r="B80" t="s" s="156">
        <v>219</v>
      </c>
      <c r="C80" t="s" s="156">
        <v>296</v>
      </c>
      <c r="D80" t="s" s="190">
        <v>297</v>
      </c>
      <c r="E80" s="159">
        <v>0.489</v>
      </c>
      <c r="F80" t="s" s="156">
        <v>233</v>
      </c>
      <c r="G80" s="155"/>
      <c r="H80" s="155">
        <f>ROUND(E80*G80,2)</f>
        <v>0</v>
      </c>
      <c r="J80" s="155">
        <f>ROUND(E80*G80,2)</f>
        <v>0</v>
      </c>
      <c r="K80" s="158">
        <v>0.9890099999999999</v>
      </c>
      <c r="L80" s="158">
        <f>E80*K80</f>
        <v>0.4836258899999999</v>
      </c>
      <c r="O80" s="191">
        <v>20</v>
      </c>
      <c r="P80" t="s" s="156">
        <v>172</v>
      </c>
      <c r="V80" t="s" s="156">
        <v>67</v>
      </c>
      <c r="W80" s="159">
        <v>7.448</v>
      </c>
      <c r="Z80" t="s" s="156">
        <v>222</v>
      </c>
      <c r="AA80" t="s" s="156">
        <v>298</v>
      </c>
    </row>
    <row r="81" s="187" customFormat="1" ht="13.65" customHeight="1">
      <c r="D81" t="s" s="190">
        <v>299</v>
      </c>
      <c r="V81" t="s" s="156">
        <v>176</v>
      </c>
    </row>
    <row r="82" s="187" customFormat="1" ht="13.65" customHeight="1">
      <c r="A82" s="189">
        <v>29</v>
      </c>
      <c r="B82" t="s" s="156">
        <v>219</v>
      </c>
      <c r="C82" t="s" s="156">
        <v>300</v>
      </c>
      <c r="D82" t="s" s="190">
        <v>301</v>
      </c>
      <c r="E82" s="159">
        <v>1.784</v>
      </c>
      <c r="F82" t="s" s="156">
        <v>179</v>
      </c>
      <c r="G82" s="155"/>
      <c r="H82" s="155">
        <f>ROUND(E82*G82,2)</f>
        <v>0</v>
      </c>
      <c r="J82" s="155">
        <f>ROUND(E82*G82,2)</f>
        <v>0</v>
      </c>
      <c r="K82" s="158">
        <v>1.837</v>
      </c>
      <c r="L82" s="158">
        <f>E82*K82</f>
        <v>3.277208</v>
      </c>
      <c r="O82" s="191">
        <v>20</v>
      </c>
      <c r="P82" t="s" s="156">
        <v>172</v>
      </c>
      <c r="V82" t="s" s="156">
        <v>67</v>
      </c>
      <c r="W82" s="159">
        <v>2.911</v>
      </c>
      <c r="Z82" t="s" s="156">
        <v>265</v>
      </c>
      <c r="AA82" t="s" s="156">
        <v>302</v>
      </c>
    </row>
    <row r="83" s="187" customFormat="1" ht="13.65" customHeight="1">
      <c r="D83" t="s" s="190">
        <v>303</v>
      </c>
      <c r="V83" t="s" s="156">
        <v>176</v>
      </c>
    </row>
    <row r="84" s="187" customFormat="1" ht="13.65" customHeight="1">
      <c r="A84" s="189">
        <v>30</v>
      </c>
      <c r="B84" t="s" s="156">
        <v>219</v>
      </c>
      <c r="C84" t="s" s="156">
        <v>304</v>
      </c>
      <c r="D84" t="s" s="190">
        <v>305</v>
      </c>
      <c r="E84" s="159">
        <v>25.85</v>
      </c>
      <c r="F84" t="s" s="156">
        <v>171</v>
      </c>
      <c r="G84" s="155"/>
      <c r="H84" s="155">
        <f>ROUND(E84*G84,2)</f>
        <v>0</v>
      </c>
      <c r="J84" s="155">
        <f>ROUND(E84*G84,2)</f>
        <v>0</v>
      </c>
      <c r="K84" s="158">
        <v>0.09384000000000001</v>
      </c>
      <c r="L84" s="158">
        <f>E84*K84</f>
        <v>2.425764</v>
      </c>
      <c r="O84" s="191">
        <v>20</v>
      </c>
      <c r="P84" t="s" s="156">
        <v>172</v>
      </c>
      <c r="V84" t="s" s="156">
        <v>67</v>
      </c>
      <c r="W84" s="159">
        <v>6.902</v>
      </c>
      <c r="Z84" t="s" s="156">
        <v>306</v>
      </c>
      <c r="AA84" t="s" s="156">
        <v>172</v>
      </c>
    </row>
    <row r="85" s="187" customFormat="1" ht="13.65" customHeight="1">
      <c r="D85" t="s" s="190">
        <v>307</v>
      </c>
      <c r="V85" t="s" s="156">
        <v>176</v>
      </c>
    </row>
    <row r="86" s="187" customFormat="1" ht="13.65" customHeight="1">
      <c r="A86" s="189">
        <v>31</v>
      </c>
      <c r="B86" t="s" s="156">
        <v>219</v>
      </c>
      <c r="C86" t="s" s="156">
        <v>308</v>
      </c>
      <c r="D86" t="s" s="190">
        <v>309</v>
      </c>
      <c r="E86" s="159">
        <v>37.33</v>
      </c>
      <c r="F86" t="s" s="156">
        <v>171</v>
      </c>
      <c r="G86" s="155"/>
      <c r="H86" s="155">
        <f>ROUND(E86*G86,2)</f>
        <v>0</v>
      </c>
      <c r="J86" s="155">
        <f>ROUND(E86*G86,2)</f>
        <v>0</v>
      </c>
      <c r="K86" s="158">
        <v>0.10557</v>
      </c>
      <c r="L86" s="158">
        <f>E86*K86</f>
        <v>3.9409281</v>
      </c>
      <c r="O86" s="191">
        <v>20</v>
      </c>
      <c r="P86" t="s" s="156">
        <v>172</v>
      </c>
      <c r="V86" t="s" s="156">
        <v>67</v>
      </c>
      <c r="W86" s="159">
        <v>10.415</v>
      </c>
      <c r="Z86" t="s" s="156">
        <v>306</v>
      </c>
      <c r="AA86" t="s" s="156">
        <v>172</v>
      </c>
    </row>
    <row r="87" s="187" customFormat="1" ht="13.65" customHeight="1">
      <c r="D87" t="s" s="190">
        <v>310</v>
      </c>
      <c r="V87" t="s" s="156">
        <v>176</v>
      </c>
    </row>
    <row r="88" s="187" customFormat="1" ht="13.65" customHeight="1">
      <c r="A88" s="189">
        <v>32</v>
      </c>
      <c r="B88" t="s" s="156">
        <v>219</v>
      </c>
      <c r="C88" t="s" s="156">
        <v>311</v>
      </c>
      <c r="D88" t="s" s="190">
        <v>312</v>
      </c>
      <c r="E88" s="159">
        <v>237.51</v>
      </c>
      <c r="F88" t="s" s="156">
        <v>171</v>
      </c>
      <c r="G88" s="155"/>
      <c r="H88" s="155">
        <f>ROUND(E88*G88,2)</f>
        <v>0</v>
      </c>
      <c r="J88" s="155">
        <f>ROUND(E88*G88,2)</f>
        <v>0</v>
      </c>
      <c r="K88" s="158">
        <v>0.1173</v>
      </c>
      <c r="L88" s="158">
        <f>E88*K88</f>
        <v>27.859923</v>
      </c>
      <c r="O88" s="191">
        <v>20</v>
      </c>
      <c r="P88" t="s" s="156">
        <v>172</v>
      </c>
      <c r="V88" t="s" s="156">
        <v>67</v>
      </c>
      <c r="W88" s="159">
        <v>70.303</v>
      </c>
      <c r="Z88" t="s" s="156">
        <v>306</v>
      </c>
      <c r="AA88" t="s" s="156">
        <v>172</v>
      </c>
    </row>
    <row r="89" s="187" customFormat="1" ht="13.65" customHeight="1">
      <c r="D89" t="s" s="190">
        <v>313</v>
      </c>
      <c r="V89" t="s" s="156">
        <v>176</v>
      </c>
    </row>
    <row r="90" s="187" customFormat="1" ht="13.65" customHeight="1">
      <c r="A90" s="189">
        <v>33</v>
      </c>
      <c r="B90" t="s" s="156">
        <v>219</v>
      </c>
      <c r="C90" t="s" s="156">
        <v>314</v>
      </c>
      <c r="D90" t="s" s="190">
        <v>315</v>
      </c>
      <c r="E90" s="159">
        <v>226.09</v>
      </c>
      <c r="F90" t="s" s="156">
        <v>171</v>
      </c>
      <c r="G90" s="155"/>
      <c r="H90" s="155">
        <f>ROUND(E90*G90,2)</f>
        <v>0</v>
      </c>
      <c r="J90" s="155">
        <f>ROUND(E90*G90,2)</f>
        <v>0</v>
      </c>
      <c r="K90" s="158">
        <v>0.1173</v>
      </c>
      <c r="L90" s="158">
        <f>E90*K90</f>
        <v>26.520357</v>
      </c>
      <c r="O90" s="191">
        <v>20</v>
      </c>
      <c r="P90" t="s" s="156">
        <v>172</v>
      </c>
      <c r="V90" t="s" s="156">
        <v>67</v>
      </c>
      <c r="W90" s="159">
        <v>66.923</v>
      </c>
      <c r="Z90" t="s" s="156">
        <v>306</v>
      </c>
      <c r="AA90" t="s" s="156">
        <v>172</v>
      </c>
    </row>
    <row r="91" s="187" customFormat="1" ht="13.65" customHeight="1">
      <c r="D91" t="s" s="190">
        <v>316</v>
      </c>
      <c r="V91" t="s" s="156">
        <v>176</v>
      </c>
    </row>
    <row r="92" s="187" customFormat="1" ht="13.65" customHeight="1">
      <c r="D92" t="s" s="192">
        <v>317</v>
      </c>
      <c r="E92" s="193">
        <f>J92</f>
        <v>0</v>
      </c>
      <c r="H92" s="193">
        <f>SUM(H65:H91)</f>
        <v>0</v>
      </c>
      <c r="I92" s="193">
        <f>SUM(I65:I91)</f>
        <v>0</v>
      </c>
      <c r="J92" s="193">
        <f>SUM(J65:J91)</f>
        <v>0</v>
      </c>
      <c r="L92" s="194">
        <f>SUM(L65:L91)</f>
        <v>171.20285797</v>
      </c>
      <c r="N92" s="195">
        <f>SUM(N65:N91)</f>
        <v>0</v>
      </c>
      <c r="W92" s="159">
        <f>SUM(W65:W91)</f>
        <v>1059.621</v>
      </c>
    </row>
    <row r="94" s="187" customFormat="1" ht="13.65" customHeight="1">
      <c r="B94" t="s" s="188">
        <v>95</v>
      </c>
    </row>
    <row r="95" s="187" customFormat="1" ht="21" customHeight="1">
      <c r="A95" s="189">
        <v>34</v>
      </c>
      <c r="B95" t="s" s="156">
        <v>318</v>
      </c>
      <c r="C95" t="s" s="156">
        <v>319</v>
      </c>
      <c r="D95" t="s" s="190">
        <v>320</v>
      </c>
      <c r="E95" s="159">
        <v>32.14</v>
      </c>
      <c r="F95" t="s" s="156">
        <v>321</v>
      </c>
      <c r="G95" s="155"/>
      <c r="H95" s="155">
        <f>ROUND(E95*G95,2)</f>
        <v>0</v>
      </c>
      <c r="J95" s="155">
        <f>ROUND(E95*G95,2)</f>
        <v>0</v>
      </c>
      <c r="K95" s="158">
        <v>0.10562</v>
      </c>
      <c r="L95" s="158">
        <f>E95*K95</f>
        <v>3.3946268</v>
      </c>
      <c r="O95" s="191">
        <v>20</v>
      </c>
      <c r="P95" t="s" s="156">
        <v>172</v>
      </c>
      <c r="V95" t="s" s="156">
        <v>67</v>
      </c>
      <c r="W95" s="159">
        <v>4.467</v>
      </c>
      <c r="Z95" t="s" s="156">
        <v>322</v>
      </c>
      <c r="AA95" t="s" s="156">
        <v>323</v>
      </c>
    </row>
    <row r="96" s="187" customFormat="1" ht="13.65" customHeight="1">
      <c r="D96" t="s" s="190">
        <v>324</v>
      </c>
      <c r="V96" t="s" s="156">
        <v>176</v>
      </c>
    </row>
    <row r="97" s="187" customFormat="1" ht="13.65" customHeight="1">
      <c r="A97" s="189">
        <v>35</v>
      </c>
      <c r="B97" t="s" s="156">
        <v>258</v>
      </c>
      <c r="C97" t="s" s="156">
        <v>325</v>
      </c>
      <c r="D97" t="s" s="190">
        <v>326</v>
      </c>
      <c r="E97" s="159">
        <v>33.747</v>
      </c>
      <c r="F97" t="s" s="156">
        <v>254</v>
      </c>
      <c r="G97" s="155"/>
      <c r="I97" s="155">
        <f>ROUND(E97*G97,2)</f>
        <v>0</v>
      </c>
      <c r="J97" s="155">
        <f>ROUND(E97*G97,2)</f>
        <v>0</v>
      </c>
      <c r="K97" s="158">
        <v>0.022</v>
      </c>
      <c r="L97" s="158">
        <f>E97*K97</f>
        <v>0.7424339999999999</v>
      </c>
      <c r="O97" s="191">
        <v>20</v>
      </c>
      <c r="P97" t="s" s="156">
        <v>172</v>
      </c>
      <c r="V97" t="s" s="156">
        <v>67</v>
      </c>
      <c r="Z97" t="s" s="156">
        <v>327</v>
      </c>
      <c r="AA97" t="s" s="156">
        <v>172</v>
      </c>
    </row>
    <row r="98" s="187" customFormat="1" ht="13.65" customHeight="1">
      <c r="D98" t="s" s="190">
        <v>328</v>
      </c>
      <c r="V98" t="s" s="156">
        <v>176</v>
      </c>
    </row>
    <row r="99" s="187" customFormat="1" ht="13.65" customHeight="1">
      <c r="A99" s="189">
        <v>36</v>
      </c>
      <c r="B99" t="s" s="156">
        <v>329</v>
      </c>
      <c r="C99" t="s" s="156">
        <v>330</v>
      </c>
      <c r="D99" t="s" s="190">
        <v>331</v>
      </c>
      <c r="E99" s="159">
        <v>487.278</v>
      </c>
      <c r="F99" t="s" s="156">
        <v>171</v>
      </c>
      <c r="G99" s="155"/>
      <c r="H99" s="155">
        <f>ROUND(E99*G99,2)</f>
        <v>0</v>
      </c>
      <c r="J99" s="155">
        <f>ROUND(E99*G99,2)</f>
        <v>0</v>
      </c>
      <c r="O99" s="191">
        <v>20</v>
      </c>
      <c r="P99" t="s" s="156">
        <v>172</v>
      </c>
      <c r="V99" t="s" s="156">
        <v>67</v>
      </c>
      <c r="W99" s="159">
        <v>91.121</v>
      </c>
      <c r="Z99" t="s" s="156">
        <v>332</v>
      </c>
      <c r="AA99" t="s" s="156">
        <v>333</v>
      </c>
    </row>
    <row r="100" s="187" customFormat="1" ht="13.65" customHeight="1">
      <c r="D100" t="s" s="190">
        <v>334</v>
      </c>
      <c r="V100" t="s" s="156">
        <v>176</v>
      </c>
    </row>
    <row r="101" s="187" customFormat="1" ht="13.65" customHeight="1">
      <c r="A101" s="189">
        <v>37</v>
      </c>
      <c r="B101" t="s" s="156">
        <v>329</v>
      </c>
      <c r="C101" t="s" s="156">
        <v>335</v>
      </c>
      <c r="D101" t="s" s="190">
        <v>336</v>
      </c>
      <c r="E101" s="159">
        <v>487.278</v>
      </c>
      <c r="F101" t="s" s="156">
        <v>171</v>
      </c>
      <c r="G101" s="155"/>
      <c r="H101" s="155">
        <f>ROUND(E101*G101,2)</f>
        <v>0</v>
      </c>
      <c r="J101" s="155">
        <f>ROUND(E101*G101,2)</f>
        <v>0</v>
      </c>
      <c r="K101" s="158">
        <v>0.0007</v>
      </c>
      <c r="L101" s="158">
        <f>E101*K101</f>
        <v>0.3410946</v>
      </c>
      <c r="O101" s="191">
        <v>20</v>
      </c>
      <c r="P101" t="s" s="156">
        <v>172</v>
      </c>
      <c r="V101" t="s" s="156">
        <v>67</v>
      </c>
      <c r="W101" s="159">
        <v>2.924</v>
      </c>
      <c r="Z101" t="s" s="156">
        <v>332</v>
      </c>
      <c r="AA101" t="s" s="156">
        <v>337</v>
      </c>
    </row>
    <row r="102" s="187" customFormat="1" ht="13.65" customHeight="1">
      <c r="A102" s="189">
        <v>38</v>
      </c>
      <c r="B102" t="s" s="156">
        <v>329</v>
      </c>
      <c r="C102" t="s" s="156">
        <v>338</v>
      </c>
      <c r="D102" t="s" s="190">
        <v>339</v>
      </c>
      <c r="E102" s="159">
        <v>487.278</v>
      </c>
      <c r="F102" t="s" s="156">
        <v>171</v>
      </c>
      <c r="G102" s="155"/>
      <c r="H102" s="155">
        <f>ROUND(E102*G102,2)</f>
        <v>0</v>
      </c>
      <c r="J102" s="155">
        <f>ROUND(E102*G102,2)</f>
        <v>0</v>
      </c>
      <c r="O102" s="191">
        <v>20</v>
      </c>
      <c r="P102" t="s" s="156">
        <v>172</v>
      </c>
      <c r="V102" t="s" s="156">
        <v>67</v>
      </c>
      <c r="W102" s="159">
        <v>52.139</v>
      </c>
      <c r="Z102" t="s" s="156">
        <v>332</v>
      </c>
      <c r="AA102" t="s" s="156">
        <v>340</v>
      </c>
    </row>
    <row r="103" s="187" customFormat="1" ht="13.65" customHeight="1">
      <c r="A103" s="189">
        <v>39</v>
      </c>
      <c r="B103" t="s" s="156">
        <v>329</v>
      </c>
      <c r="C103" t="s" s="156">
        <v>341</v>
      </c>
      <c r="D103" t="s" s="190">
        <v>342</v>
      </c>
      <c r="E103" s="159">
        <v>526.78</v>
      </c>
      <c r="F103" t="s" s="156">
        <v>171</v>
      </c>
      <c r="G103" s="155"/>
      <c r="H103" s="155">
        <f>ROUND(E103*G103,2)</f>
        <v>0</v>
      </c>
      <c r="J103" s="155">
        <f>ROUND(E103*G103,2)</f>
        <v>0</v>
      </c>
      <c r="K103" s="158">
        <v>0.00166</v>
      </c>
      <c r="L103" s="158">
        <f>E103*K103</f>
        <v>0.8744548</v>
      </c>
      <c r="O103" s="191">
        <v>20</v>
      </c>
      <c r="P103" t="s" s="156">
        <v>172</v>
      </c>
      <c r="V103" t="s" s="156">
        <v>67</v>
      </c>
      <c r="W103" s="159">
        <v>97.45399999999999</v>
      </c>
      <c r="Z103" t="s" s="156">
        <v>332</v>
      </c>
      <c r="AA103" t="s" s="156">
        <v>343</v>
      </c>
    </row>
    <row r="104" s="187" customFormat="1" ht="13.65" customHeight="1">
      <c r="D104" t="s" s="190">
        <v>344</v>
      </c>
      <c r="V104" t="s" s="156">
        <v>176</v>
      </c>
    </row>
    <row r="105" s="187" customFormat="1" ht="13.65" customHeight="1">
      <c r="A105" s="189">
        <v>40</v>
      </c>
      <c r="B105" t="s" s="156">
        <v>219</v>
      </c>
      <c r="C105" t="s" s="156">
        <v>345</v>
      </c>
      <c r="D105" t="s" s="190">
        <v>346</v>
      </c>
      <c r="E105" s="159">
        <v>526.78</v>
      </c>
      <c r="F105" t="s" s="156">
        <v>171</v>
      </c>
      <c r="G105" s="155"/>
      <c r="H105" s="155">
        <f>ROUND(E105*G105,2)</f>
        <v>0</v>
      </c>
      <c r="J105" s="155">
        <f>ROUND(E105*G105,2)</f>
        <v>0</v>
      </c>
      <c r="K105" s="158">
        <v>2e-05</v>
      </c>
      <c r="L105" s="158">
        <f>E105*K105</f>
        <v>0.0105356</v>
      </c>
      <c r="O105" s="191">
        <v>20</v>
      </c>
      <c r="P105" t="s" s="156">
        <v>172</v>
      </c>
      <c r="V105" t="s" s="156">
        <v>67</v>
      </c>
      <c r="W105" s="159">
        <v>149.079</v>
      </c>
      <c r="Z105" t="s" s="156">
        <v>347</v>
      </c>
      <c r="AA105" t="s" s="156">
        <v>348</v>
      </c>
    </row>
    <row r="106" s="187" customFormat="1" ht="13.65" customHeight="1">
      <c r="D106" t="s" s="190">
        <v>349</v>
      </c>
      <c r="V106" t="s" s="156">
        <v>176</v>
      </c>
    </row>
    <row r="107" s="187" customFormat="1" ht="13.65" customHeight="1">
      <c r="A107" s="189">
        <v>41</v>
      </c>
      <c r="B107" t="s" s="156">
        <v>219</v>
      </c>
      <c r="C107" t="s" s="156">
        <v>350</v>
      </c>
      <c r="D107" t="s" s="190">
        <v>351</v>
      </c>
      <c r="E107" s="159">
        <v>4</v>
      </c>
      <c r="F107" t="s" s="156">
        <v>254</v>
      </c>
      <c r="G107" s="155"/>
      <c r="H107" s="155">
        <f>ROUND(E107*G107,2)</f>
        <v>0</v>
      </c>
      <c r="J107" s="155">
        <f>ROUND(E107*G107,2)</f>
        <v>0</v>
      </c>
      <c r="K107" s="158">
        <v>0.00011</v>
      </c>
      <c r="L107" s="158">
        <f>E107*K107</f>
        <v>0.00044</v>
      </c>
      <c r="O107" s="191">
        <v>20</v>
      </c>
      <c r="P107" t="s" s="156">
        <v>172</v>
      </c>
      <c r="V107" t="s" s="156">
        <v>67</v>
      </c>
      <c r="W107" s="159">
        <v>1.752</v>
      </c>
      <c r="Z107" t="s" s="156">
        <v>347</v>
      </c>
      <c r="AA107" t="s" s="156">
        <v>352</v>
      </c>
    </row>
    <row r="108" s="187" customFormat="1" ht="13.65" customHeight="1">
      <c r="A108" s="189">
        <v>42</v>
      </c>
      <c r="B108" t="s" s="156">
        <v>258</v>
      </c>
      <c r="C108" t="s" s="156">
        <v>353</v>
      </c>
      <c r="D108" t="s" s="190">
        <v>354</v>
      </c>
      <c r="E108" s="159">
        <v>4</v>
      </c>
      <c r="F108" t="s" s="156">
        <v>254</v>
      </c>
      <c r="G108" s="155"/>
      <c r="I108" s="155">
        <f>ROUND(E108*G108,2)</f>
        <v>0</v>
      </c>
      <c r="J108" s="155">
        <f>ROUND(E108*G108,2)</f>
        <v>0</v>
      </c>
      <c r="O108" s="191">
        <v>20</v>
      </c>
      <c r="P108" t="s" s="156">
        <v>172</v>
      </c>
      <c r="V108" t="s" s="156">
        <v>67</v>
      </c>
      <c r="Z108" t="s" s="156">
        <v>306</v>
      </c>
      <c r="AA108" t="s" s="156">
        <v>172</v>
      </c>
    </row>
    <row r="109" s="187" customFormat="1" ht="13.65" customHeight="1">
      <c r="A109" s="189">
        <v>43</v>
      </c>
      <c r="B109" t="s" s="156">
        <v>355</v>
      </c>
      <c r="C109" t="s" s="156">
        <v>356</v>
      </c>
      <c r="D109" t="s" s="190">
        <v>357</v>
      </c>
      <c r="E109" s="159">
        <v>0.63</v>
      </c>
      <c r="F109" t="s" s="156">
        <v>179</v>
      </c>
      <c r="G109" s="155"/>
      <c r="H109" s="155">
        <f>ROUND(E109*G109,2)</f>
        <v>0</v>
      </c>
      <c r="J109" s="155">
        <f>ROUND(E109*G109,2)</f>
        <v>0</v>
      </c>
      <c r="K109" s="158">
        <v>0.00187</v>
      </c>
      <c r="L109" s="158">
        <f>E109*K109</f>
        <v>0.0011781</v>
      </c>
      <c r="M109" s="159">
        <v>1.8</v>
      </c>
      <c r="N109" s="159">
        <f>E109*M109</f>
        <v>1.134</v>
      </c>
      <c r="O109" s="191">
        <v>20</v>
      </c>
      <c r="P109" t="s" s="156">
        <v>172</v>
      </c>
      <c r="V109" t="s" s="156">
        <v>67</v>
      </c>
      <c r="W109" s="159">
        <v>2.586</v>
      </c>
      <c r="Z109" t="s" s="156">
        <v>173</v>
      </c>
      <c r="AA109" t="s" s="156">
        <v>358</v>
      </c>
    </row>
    <row r="110" s="187" customFormat="1" ht="13.65" customHeight="1">
      <c r="D110" t="s" s="190">
        <v>359</v>
      </c>
      <c r="V110" t="s" s="156">
        <v>176</v>
      </c>
    </row>
    <row r="111" s="187" customFormat="1" ht="13.65" customHeight="1">
      <c r="A111" s="189">
        <v>44</v>
      </c>
      <c r="B111" t="s" s="156">
        <v>355</v>
      </c>
      <c r="C111" t="s" s="156">
        <v>360</v>
      </c>
      <c r="D111" t="s" s="190">
        <v>361</v>
      </c>
      <c r="E111" s="159">
        <v>2.5</v>
      </c>
      <c r="F111" t="s" s="156">
        <v>321</v>
      </c>
      <c r="G111" s="155"/>
      <c r="H111" s="155">
        <f>ROUND(E111*G111,2)</f>
        <v>0</v>
      </c>
      <c r="J111" s="155">
        <f>ROUND(E111*G111,2)</f>
        <v>0</v>
      </c>
      <c r="M111" s="159">
        <v>0.042</v>
      </c>
      <c r="N111" s="159">
        <f>E111*M111</f>
        <v>0.105</v>
      </c>
      <c r="O111" s="191">
        <v>20</v>
      </c>
      <c r="P111" t="s" s="156">
        <v>172</v>
      </c>
      <c r="V111" t="s" s="156">
        <v>67</v>
      </c>
      <c r="W111" s="159">
        <v>2.468</v>
      </c>
      <c r="Z111" t="s" s="156">
        <v>173</v>
      </c>
      <c r="AA111" t="s" s="156">
        <v>362</v>
      </c>
    </row>
    <row r="112" s="187" customFormat="1" ht="13.65" customHeight="1">
      <c r="D112" t="s" s="190">
        <v>363</v>
      </c>
      <c r="V112" t="s" s="156">
        <v>176</v>
      </c>
    </row>
    <row r="113" s="187" customFormat="1" ht="13.65" customHeight="1">
      <c r="A113" s="189">
        <v>45</v>
      </c>
      <c r="B113" t="s" s="156">
        <v>355</v>
      </c>
      <c r="C113" t="s" s="156">
        <v>364</v>
      </c>
      <c r="D113" t="s" s="190">
        <v>365</v>
      </c>
      <c r="E113" s="159">
        <v>140.615</v>
      </c>
      <c r="F113" t="s" s="156">
        <v>233</v>
      </c>
      <c r="G113" s="155"/>
      <c r="H113" s="155">
        <f>ROUND(E113*G113,2)</f>
        <v>0</v>
      </c>
      <c r="J113" s="155">
        <f>ROUND(E113*G113,2)</f>
        <v>0</v>
      </c>
      <c r="O113" s="191">
        <v>20</v>
      </c>
      <c r="P113" t="s" s="156">
        <v>172</v>
      </c>
      <c r="V113" t="s" s="156">
        <v>67</v>
      </c>
      <c r="W113" s="159">
        <v>76.07299999999999</v>
      </c>
      <c r="Z113" t="s" s="156">
        <v>173</v>
      </c>
      <c r="AA113" t="s" s="156">
        <v>366</v>
      </c>
    </row>
    <row r="114" s="187" customFormat="1" ht="13.65" customHeight="1">
      <c r="A114" s="189">
        <v>46</v>
      </c>
      <c r="B114" t="s" s="156">
        <v>355</v>
      </c>
      <c r="C114" t="s" s="156">
        <v>367</v>
      </c>
      <c r="D114" t="s" s="190">
        <v>368</v>
      </c>
      <c r="E114" s="159">
        <v>3374.76</v>
      </c>
      <c r="F114" t="s" s="156">
        <v>233</v>
      </c>
      <c r="G114" s="155"/>
      <c r="H114" s="155">
        <f>ROUND(E114*G114,2)</f>
        <v>0</v>
      </c>
      <c r="J114" s="155">
        <f>ROUND(E114*G114,2)</f>
        <v>0</v>
      </c>
      <c r="O114" s="191">
        <v>20</v>
      </c>
      <c r="P114" t="s" s="156">
        <v>172</v>
      </c>
      <c r="V114" t="s" s="156">
        <v>67</v>
      </c>
      <c r="Z114" t="s" s="156">
        <v>173</v>
      </c>
      <c r="AA114" t="s" s="156">
        <v>369</v>
      </c>
    </row>
    <row r="115" s="187" customFormat="1" ht="13.65" customHeight="1">
      <c r="A115" s="189">
        <v>47</v>
      </c>
      <c r="B115" t="s" s="156">
        <v>355</v>
      </c>
      <c r="C115" t="s" s="156">
        <v>370</v>
      </c>
      <c r="D115" t="s" s="190">
        <v>371</v>
      </c>
      <c r="E115" s="159">
        <v>140.615</v>
      </c>
      <c r="F115" t="s" s="156">
        <v>233</v>
      </c>
      <c r="G115" s="155"/>
      <c r="H115" s="155">
        <f>ROUND(E115*G115,2)</f>
        <v>0</v>
      </c>
      <c r="J115" s="155">
        <f>ROUND(E115*G115,2)</f>
        <v>0</v>
      </c>
      <c r="O115" s="191">
        <v>20</v>
      </c>
      <c r="P115" t="s" s="156">
        <v>172</v>
      </c>
      <c r="V115" t="s" s="156">
        <v>67</v>
      </c>
      <c r="W115" s="159">
        <v>158.473</v>
      </c>
      <c r="Z115" t="s" s="156">
        <v>173</v>
      </c>
      <c r="AA115" t="s" s="156">
        <v>372</v>
      </c>
    </row>
    <row r="116" s="187" customFormat="1" ht="13.65" customHeight="1">
      <c r="A116" s="189">
        <v>48</v>
      </c>
      <c r="B116" t="s" s="156">
        <v>355</v>
      </c>
      <c r="C116" t="s" s="156">
        <v>373</v>
      </c>
      <c r="D116" t="s" s="190">
        <v>374</v>
      </c>
      <c r="E116" s="159">
        <v>562.46</v>
      </c>
      <c r="F116" t="s" s="156">
        <v>233</v>
      </c>
      <c r="G116" s="155"/>
      <c r="H116" s="155">
        <f>ROUND(E116*G116,2)</f>
        <v>0</v>
      </c>
      <c r="J116" s="155">
        <f>ROUND(E116*G116,2)</f>
        <v>0</v>
      </c>
      <c r="O116" s="191">
        <v>20</v>
      </c>
      <c r="P116" t="s" s="156">
        <v>172</v>
      </c>
      <c r="V116" t="s" s="156">
        <v>67</v>
      </c>
      <c r="W116" s="159">
        <v>70.87</v>
      </c>
      <c r="Z116" t="s" s="156">
        <v>173</v>
      </c>
      <c r="AA116" t="s" s="156">
        <v>375</v>
      </c>
    </row>
    <row r="117" s="187" customFormat="1" ht="21" customHeight="1">
      <c r="A117" s="189">
        <v>49</v>
      </c>
      <c r="B117" t="s" s="156">
        <v>355</v>
      </c>
      <c r="C117" t="s" s="156">
        <v>376</v>
      </c>
      <c r="D117" t="s" s="190">
        <v>377</v>
      </c>
      <c r="E117" s="159">
        <v>140.615</v>
      </c>
      <c r="F117" t="s" s="156">
        <v>233</v>
      </c>
      <c r="G117" s="155"/>
      <c r="H117" s="155">
        <f>ROUND(E117*G117,2)</f>
        <v>0</v>
      </c>
      <c r="J117" s="155">
        <f>ROUND(E117*G117,2)</f>
        <v>0</v>
      </c>
      <c r="O117" s="191">
        <v>20</v>
      </c>
      <c r="P117" t="s" s="156">
        <v>172</v>
      </c>
      <c r="V117" t="s" s="156">
        <v>67</v>
      </c>
      <c r="Z117" t="s" s="156">
        <v>173</v>
      </c>
      <c r="AA117" t="s" s="156">
        <v>378</v>
      </c>
    </row>
    <row r="118" s="187" customFormat="1" ht="13.65" customHeight="1">
      <c r="A118" s="189">
        <v>50</v>
      </c>
      <c r="B118" t="s" s="156">
        <v>219</v>
      </c>
      <c r="C118" t="s" s="156">
        <v>379</v>
      </c>
      <c r="D118" t="s" s="190">
        <v>380</v>
      </c>
      <c r="E118" s="159">
        <v>618.703</v>
      </c>
      <c r="F118" t="s" s="156">
        <v>233</v>
      </c>
      <c r="G118" s="155"/>
      <c r="H118" s="155">
        <f>ROUND(E118*G118,2)</f>
        <v>0</v>
      </c>
      <c r="J118" s="155">
        <f>ROUND(E118*G118,2)</f>
        <v>0</v>
      </c>
      <c r="O118" s="191">
        <v>20</v>
      </c>
      <c r="P118" t="s" s="156">
        <v>172</v>
      </c>
      <c r="V118" t="s" s="156">
        <v>67</v>
      </c>
      <c r="W118" s="159">
        <v>182.517</v>
      </c>
      <c r="Z118" t="s" s="156">
        <v>381</v>
      </c>
      <c r="AA118" t="s" s="156">
        <v>382</v>
      </c>
    </row>
    <row r="119" s="187" customFormat="1" ht="13.65" customHeight="1">
      <c r="D119" t="s" s="192">
        <v>383</v>
      </c>
      <c r="E119" s="193">
        <f>J119</f>
        <v>0</v>
      </c>
      <c r="H119" s="193">
        <f>SUM(H94:H118)</f>
        <v>0</v>
      </c>
      <c r="I119" s="193">
        <f>SUM(I94:I118)</f>
        <v>0</v>
      </c>
      <c r="J119" s="193">
        <f>SUM(J94:J118)</f>
        <v>0</v>
      </c>
      <c r="L119" s="194">
        <f>SUM(L94:L118)</f>
        <v>5.3647639</v>
      </c>
      <c r="N119" s="195">
        <f>SUM(N94:N118)</f>
        <v>1.239</v>
      </c>
      <c r="W119" s="159">
        <f>SUM(W94:W118)</f>
        <v>891.923</v>
      </c>
    </row>
    <row r="121" s="187" customFormat="1" ht="13.65" customHeight="1">
      <c r="D121" t="s" s="192">
        <v>96</v>
      </c>
      <c r="E121" s="195">
        <f>J121</f>
        <v>0</v>
      </c>
      <c r="H121" s="193">
        <f>H33+H55+H63+H92+H119</f>
        <v>0</v>
      </c>
      <c r="I121" s="193">
        <f>I33+I55+I63+I92+I119</f>
        <v>0</v>
      </c>
      <c r="J121" s="193">
        <f>J33+J55+J63+J92+J119</f>
        <v>0</v>
      </c>
      <c r="L121" s="194">
        <f>L33+L55+L63+L92+L119</f>
        <v>618.70307601</v>
      </c>
      <c r="N121" s="195">
        <f>N33+N55+N63+N92+N119</f>
        <v>140.615472</v>
      </c>
      <c r="W121" s="159">
        <f>W33+W55+W63+W92+W119</f>
        <v>2620.865</v>
      </c>
    </row>
    <row r="123" s="187" customFormat="1" ht="13.65" customHeight="1">
      <c r="B123" t="s" s="157">
        <v>384</v>
      </c>
    </row>
    <row r="124" s="187" customFormat="1" ht="13.65" customHeight="1">
      <c r="B124" t="s" s="188">
        <v>97</v>
      </c>
    </row>
    <row r="125" s="187" customFormat="1" ht="21" customHeight="1">
      <c r="A125" s="189">
        <v>51</v>
      </c>
      <c r="B125" t="s" s="156">
        <v>385</v>
      </c>
      <c r="C125" t="s" s="156">
        <v>386</v>
      </c>
      <c r="D125" t="s" s="190">
        <v>387</v>
      </c>
      <c r="E125" s="159">
        <v>287.4</v>
      </c>
      <c r="F125" t="s" s="156">
        <v>171</v>
      </c>
      <c r="G125" s="155"/>
      <c r="H125" s="155">
        <f>ROUND(E125*G125,2)</f>
        <v>0</v>
      </c>
      <c r="J125" s="155">
        <f>ROUND(E125*G125,2)</f>
        <v>0</v>
      </c>
      <c r="O125" s="191">
        <v>20</v>
      </c>
      <c r="P125" t="s" s="156">
        <v>172</v>
      </c>
      <c r="V125" t="s" s="156">
        <v>388</v>
      </c>
      <c r="W125" s="159">
        <v>4.886</v>
      </c>
      <c r="Z125" t="s" s="156">
        <v>389</v>
      </c>
      <c r="AA125" t="s" s="156">
        <v>390</v>
      </c>
    </row>
    <row r="126" s="187" customFormat="1" ht="13.65" customHeight="1">
      <c r="D126" t="s" s="190">
        <v>391</v>
      </c>
      <c r="V126" t="s" s="156">
        <v>176</v>
      </c>
    </row>
    <row r="127" s="187" customFormat="1" ht="13.65" customHeight="1">
      <c r="A127" s="189">
        <v>52</v>
      </c>
      <c r="B127" t="s" s="156">
        <v>258</v>
      </c>
      <c r="C127" t="s" s="156">
        <v>392</v>
      </c>
      <c r="D127" t="s" s="190">
        <v>393</v>
      </c>
      <c r="E127" s="159">
        <v>0.117</v>
      </c>
      <c r="F127" t="s" s="156">
        <v>233</v>
      </c>
      <c r="G127" s="155"/>
      <c r="I127" s="155">
        <f>ROUND(E127*G127,2)</f>
        <v>0</v>
      </c>
      <c r="J127" s="155">
        <f>ROUND(E127*G127,2)</f>
        <v>0</v>
      </c>
      <c r="K127" s="158">
        <v>1</v>
      </c>
      <c r="L127" s="158">
        <f>E127*K127</f>
        <v>0.117</v>
      </c>
      <c r="O127" s="191">
        <v>20</v>
      </c>
      <c r="P127" t="s" s="156">
        <v>172</v>
      </c>
      <c r="V127" t="s" s="156">
        <v>388</v>
      </c>
      <c r="Z127" t="s" s="156">
        <v>394</v>
      </c>
      <c r="AA127" t="s" s="156">
        <v>172</v>
      </c>
    </row>
    <row r="128" s="187" customFormat="1" ht="13.65" customHeight="1">
      <c r="D128" t="s" s="190">
        <v>395</v>
      </c>
      <c r="V128" t="s" s="156">
        <v>176</v>
      </c>
    </row>
    <row r="129" s="187" customFormat="1" ht="21" customHeight="1">
      <c r="A129" s="189">
        <v>53</v>
      </c>
      <c r="B129" t="s" s="156">
        <v>385</v>
      </c>
      <c r="C129" t="s" s="156">
        <v>396</v>
      </c>
      <c r="D129" t="s" s="190">
        <v>397</v>
      </c>
      <c r="E129" s="159">
        <v>47.2</v>
      </c>
      <c r="F129" t="s" s="156">
        <v>171</v>
      </c>
      <c r="G129" s="155"/>
      <c r="H129" s="155">
        <f>ROUND(E129*G129,2)</f>
        <v>0</v>
      </c>
      <c r="J129" s="155">
        <f>ROUND(E129*G129,2)</f>
        <v>0</v>
      </c>
      <c r="K129" s="158">
        <v>0.00017</v>
      </c>
      <c r="L129" s="158">
        <f>E129*K129</f>
        <v>0.008024000000000002</v>
      </c>
      <c r="O129" s="191">
        <v>20</v>
      </c>
      <c r="P129" t="s" s="156">
        <v>172</v>
      </c>
      <c r="V129" t="s" s="156">
        <v>388</v>
      </c>
      <c r="W129" s="159">
        <v>1.605</v>
      </c>
      <c r="Z129" t="s" s="156">
        <v>389</v>
      </c>
      <c r="AA129" t="s" s="156">
        <v>398</v>
      </c>
    </row>
    <row r="130" s="187" customFormat="1" ht="13.65" customHeight="1">
      <c r="D130" t="s" s="190">
        <v>399</v>
      </c>
      <c r="V130" t="s" s="156">
        <v>176</v>
      </c>
    </row>
    <row r="131" s="187" customFormat="1" ht="13.65" customHeight="1">
      <c r="A131" s="189">
        <v>54</v>
      </c>
      <c r="B131" t="s" s="156">
        <v>385</v>
      </c>
      <c r="C131" t="s" s="156">
        <v>400</v>
      </c>
      <c r="D131" t="s" s="190">
        <v>401</v>
      </c>
      <c r="E131" s="159">
        <v>574.8</v>
      </c>
      <c r="F131" t="s" s="156">
        <v>171</v>
      </c>
      <c r="G131" s="155"/>
      <c r="H131" s="155">
        <f>ROUND(E131*G131,2)</f>
        <v>0</v>
      </c>
      <c r="J131" s="155">
        <f>ROUND(E131*G131,2)</f>
        <v>0</v>
      </c>
      <c r="K131" s="158">
        <v>0.0004</v>
      </c>
      <c r="L131" s="158">
        <f>E131*K131</f>
        <v>0.22992</v>
      </c>
      <c r="O131" s="191">
        <v>20</v>
      </c>
      <c r="P131" t="s" s="156">
        <v>172</v>
      </c>
      <c r="V131" t="s" s="156">
        <v>388</v>
      </c>
      <c r="W131" s="159">
        <v>80.47199999999999</v>
      </c>
      <c r="Z131" t="s" s="156">
        <v>389</v>
      </c>
      <c r="AA131" t="s" s="156">
        <v>402</v>
      </c>
    </row>
    <row r="132" s="187" customFormat="1" ht="13.65" customHeight="1">
      <c r="D132" t="s" s="190">
        <v>403</v>
      </c>
      <c r="V132" t="s" s="156">
        <v>176</v>
      </c>
    </row>
    <row r="133" s="187" customFormat="1" ht="13.65" customHeight="1">
      <c r="A133" s="189">
        <v>55</v>
      </c>
      <c r="B133" t="s" s="156">
        <v>258</v>
      </c>
      <c r="C133" t="s" s="156">
        <v>404</v>
      </c>
      <c r="D133" t="s" s="190">
        <v>405</v>
      </c>
      <c r="E133" s="159">
        <v>401.52</v>
      </c>
      <c r="F133" t="s" s="156">
        <v>171</v>
      </c>
      <c r="G133" s="155"/>
      <c r="I133" s="155">
        <f>ROUND(E133*G133,2)</f>
        <v>0</v>
      </c>
      <c r="J133" s="155">
        <f>ROUND(E133*G133,2)</f>
        <v>0</v>
      </c>
      <c r="K133" s="158">
        <v>0.00388</v>
      </c>
      <c r="L133" s="158">
        <f>E133*K133</f>
        <v>1.5578976</v>
      </c>
      <c r="O133" s="191">
        <v>20</v>
      </c>
      <c r="P133" t="s" s="156">
        <v>172</v>
      </c>
      <c r="V133" t="s" s="156">
        <v>388</v>
      </c>
      <c r="Z133" t="s" s="156">
        <v>406</v>
      </c>
      <c r="AA133" t="s" s="156">
        <v>172</v>
      </c>
    </row>
    <row r="134" s="187" customFormat="1" ht="13.65" customHeight="1">
      <c r="D134" t="s" s="190">
        <v>407</v>
      </c>
      <c r="V134" t="s" s="156">
        <v>176</v>
      </c>
    </row>
    <row r="135" s="187" customFormat="1" ht="13.65" customHeight="1">
      <c r="A135" s="189">
        <v>56</v>
      </c>
      <c r="B135" t="s" s="156">
        <v>258</v>
      </c>
      <c r="C135" t="s" s="156">
        <v>408</v>
      </c>
      <c r="D135" t="s" s="190">
        <v>409</v>
      </c>
      <c r="E135" s="159">
        <v>401.52</v>
      </c>
      <c r="F135" t="s" s="156">
        <v>171</v>
      </c>
      <c r="G135" s="155"/>
      <c r="I135" s="155">
        <f>ROUND(E135*G135,2)</f>
        <v>0</v>
      </c>
      <c r="J135" s="155">
        <f>ROUND(E135*G135,2)</f>
        <v>0</v>
      </c>
      <c r="K135" s="158">
        <v>0.0041</v>
      </c>
      <c r="L135" s="158">
        <f>E135*K135</f>
        <v>1.646232</v>
      </c>
      <c r="O135" s="191">
        <v>20</v>
      </c>
      <c r="P135" t="s" s="156">
        <v>172</v>
      </c>
      <c r="V135" t="s" s="156">
        <v>388</v>
      </c>
      <c r="Z135" t="s" s="156">
        <v>406</v>
      </c>
      <c r="AA135" t="s" s="156">
        <v>172</v>
      </c>
    </row>
    <row r="136" s="187" customFormat="1" ht="13.65" customHeight="1">
      <c r="D136" t="s" s="190">
        <v>407</v>
      </c>
      <c r="V136" t="s" s="156">
        <v>176</v>
      </c>
    </row>
    <row r="137" s="187" customFormat="1" ht="13.65" customHeight="1">
      <c r="A137" s="189">
        <v>57</v>
      </c>
      <c r="B137" t="s" s="156">
        <v>385</v>
      </c>
      <c r="C137" t="s" s="156">
        <v>410</v>
      </c>
      <c r="D137" t="s" s="190">
        <v>411</v>
      </c>
      <c r="E137" s="159">
        <v>94.40000000000001</v>
      </c>
      <c r="F137" t="s" s="156">
        <v>171</v>
      </c>
      <c r="G137" s="155"/>
      <c r="H137" s="155">
        <f>ROUND(E137*G137,2)</f>
        <v>0</v>
      </c>
      <c r="J137" s="155">
        <f>ROUND(E137*G137,2)</f>
        <v>0</v>
      </c>
      <c r="K137" s="158">
        <v>0.00057</v>
      </c>
      <c r="L137" s="158">
        <f>E137*K137</f>
        <v>0.053808</v>
      </c>
      <c r="O137" s="191">
        <v>20</v>
      </c>
      <c r="P137" t="s" s="156">
        <v>172</v>
      </c>
      <c r="V137" t="s" s="156">
        <v>388</v>
      </c>
      <c r="W137" s="159">
        <v>21.334</v>
      </c>
      <c r="Z137" t="s" s="156">
        <v>389</v>
      </c>
      <c r="AA137" t="s" s="156">
        <v>412</v>
      </c>
    </row>
    <row r="138" s="187" customFormat="1" ht="13.65" customHeight="1">
      <c r="D138" t="s" s="190">
        <v>413</v>
      </c>
      <c r="V138" t="s" s="156">
        <v>176</v>
      </c>
    </row>
    <row r="139" s="187" customFormat="1" ht="13.65" customHeight="1">
      <c r="A139" s="189">
        <v>58</v>
      </c>
      <c r="B139" t="s" s="156">
        <v>385</v>
      </c>
      <c r="C139" t="s" s="156">
        <v>414</v>
      </c>
      <c r="D139" t="s" s="190">
        <v>415</v>
      </c>
      <c r="E139" s="159">
        <v>63.18</v>
      </c>
      <c r="F139" t="s" s="156">
        <v>171</v>
      </c>
      <c r="G139" s="155"/>
      <c r="H139" s="155">
        <f>ROUND(E139*G139,2)</f>
        <v>0</v>
      </c>
      <c r="J139" s="155">
        <f>ROUND(E139*G139,2)</f>
        <v>0</v>
      </c>
      <c r="K139" s="158">
        <v>0.0035</v>
      </c>
      <c r="L139" s="158">
        <f>E139*K139</f>
        <v>0.22113</v>
      </c>
      <c r="O139" s="191">
        <v>20</v>
      </c>
      <c r="P139" t="s" s="156">
        <v>172</v>
      </c>
      <c r="V139" t="s" s="156">
        <v>388</v>
      </c>
      <c r="W139" s="159">
        <v>11.12</v>
      </c>
      <c r="Z139" t="s" s="156">
        <v>389</v>
      </c>
      <c r="AA139" t="s" s="156">
        <v>416</v>
      </c>
    </row>
    <row r="140" s="187" customFormat="1" ht="13.65" customHeight="1">
      <c r="D140" t="s" s="190">
        <v>310</v>
      </c>
      <c r="V140" t="s" s="156">
        <v>176</v>
      </c>
    </row>
    <row r="141" s="187" customFormat="1" ht="13.65" customHeight="1">
      <c r="D141" t="s" s="190">
        <v>307</v>
      </c>
      <c r="V141" t="s" s="156">
        <v>176</v>
      </c>
    </row>
    <row r="142" s="187" customFormat="1" ht="13.65" customHeight="1">
      <c r="A142" s="189">
        <v>59</v>
      </c>
      <c r="B142" t="s" s="156">
        <v>385</v>
      </c>
      <c r="C142" t="s" s="156">
        <v>417</v>
      </c>
      <c r="D142" t="s" s="190">
        <v>418</v>
      </c>
      <c r="E142" s="159">
        <v>25.62</v>
      </c>
      <c r="F142" t="s" s="156">
        <v>171</v>
      </c>
      <c r="G142" s="155"/>
      <c r="H142" s="155">
        <f>ROUND(E142*G142,2)</f>
        <v>0</v>
      </c>
      <c r="J142" s="155">
        <f>ROUND(E142*G142,2)</f>
        <v>0</v>
      </c>
      <c r="K142" s="158">
        <v>0.00396</v>
      </c>
      <c r="L142" s="158">
        <f>E142*K142</f>
        <v>0.1014552</v>
      </c>
      <c r="O142" s="191">
        <v>20</v>
      </c>
      <c r="P142" t="s" s="156">
        <v>172</v>
      </c>
      <c r="V142" t="s" s="156">
        <v>388</v>
      </c>
      <c r="W142" s="159">
        <v>6.405</v>
      </c>
      <c r="Z142" t="s" s="156">
        <v>389</v>
      </c>
      <c r="AA142" t="s" s="156">
        <v>416</v>
      </c>
    </row>
    <row r="143" s="187" customFormat="1" ht="21" customHeight="1">
      <c r="D143" t="s" s="190">
        <v>419</v>
      </c>
      <c r="V143" t="s" s="156">
        <v>176</v>
      </c>
    </row>
    <row r="144" s="187" customFormat="1" ht="13.65" customHeight="1">
      <c r="D144" t="s" s="190">
        <v>420</v>
      </c>
      <c r="V144" t="s" s="156">
        <v>176</v>
      </c>
    </row>
    <row r="145" s="187" customFormat="1" ht="13.65" customHeight="1">
      <c r="A145" s="189">
        <v>60</v>
      </c>
      <c r="B145" t="s" s="156">
        <v>385</v>
      </c>
      <c r="C145" t="s" s="156">
        <v>421</v>
      </c>
      <c r="D145" t="s" s="190">
        <v>422</v>
      </c>
      <c r="E145" s="159">
        <v>69.98099999999999</v>
      </c>
      <c r="F145" t="s" s="156">
        <v>423</v>
      </c>
      <c r="G145" s="155"/>
      <c r="H145" s="155">
        <f>ROUND(E145*G145,2)</f>
        <v>0</v>
      </c>
      <c r="J145" s="155">
        <f>ROUND(E145*G145,2)</f>
        <v>0</v>
      </c>
      <c r="O145" s="191">
        <v>20</v>
      </c>
      <c r="P145" t="s" s="156">
        <v>172</v>
      </c>
      <c r="V145" t="s" s="156">
        <v>388</v>
      </c>
      <c r="Z145" t="s" s="156">
        <v>389</v>
      </c>
      <c r="AA145" t="s" s="156">
        <v>424</v>
      </c>
    </row>
    <row r="146" s="187" customFormat="1" ht="13.65" customHeight="1">
      <c r="D146" t="s" s="192">
        <v>425</v>
      </c>
      <c r="E146" s="193">
        <f>J146</f>
        <v>0</v>
      </c>
      <c r="H146" s="193">
        <f>SUM(H123:H145)</f>
        <v>0</v>
      </c>
      <c r="I146" s="193">
        <f>SUM(I123:I145)</f>
        <v>0</v>
      </c>
      <c r="J146" s="193">
        <f>SUM(J123:J145)</f>
        <v>0</v>
      </c>
      <c r="L146" s="194">
        <f>SUM(L123:L145)</f>
        <v>3.9354668</v>
      </c>
      <c r="N146" s="195">
        <f>SUM(N123:N145)</f>
        <v>0</v>
      </c>
      <c r="W146" s="159">
        <f>SUM(W123:W145)</f>
        <v>125.822</v>
      </c>
    </row>
    <row r="148" s="187" customFormat="1" ht="13.65" customHeight="1">
      <c r="B148" t="s" s="188">
        <v>98</v>
      </c>
    </row>
    <row r="149" s="187" customFormat="1" ht="21" customHeight="1">
      <c r="A149" s="189">
        <v>61</v>
      </c>
      <c r="B149" t="s" s="156">
        <v>426</v>
      </c>
      <c r="C149" t="s" s="156">
        <v>427</v>
      </c>
      <c r="D149" t="s" s="190">
        <v>428</v>
      </c>
      <c r="E149" s="159">
        <v>333.5</v>
      </c>
      <c r="F149" t="s" s="156">
        <v>171</v>
      </c>
      <c r="G149" s="155"/>
      <c r="H149" s="155">
        <f>ROUND(E149*G149,2)</f>
        <v>0</v>
      </c>
      <c r="J149" s="155">
        <f>ROUND(E149*G149,2)</f>
        <v>0</v>
      </c>
      <c r="K149" s="158">
        <v>3e-05</v>
      </c>
      <c r="L149" s="158">
        <f>E149*K149</f>
        <v>0.010005</v>
      </c>
      <c r="O149" s="191">
        <v>20</v>
      </c>
      <c r="P149" t="s" s="156">
        <v>172</v>
      </c>
      <c r="V149" t="s" s="156">
        <v>388</v>
      </c>
      <c r="W149" s="159">
        <v>101.384</v>
      </c>
      <c r="Z149" t="s" s="156">
        <v>306</v>
      </c>
      <c r="AA149" t="s" s="156">
        <v>172</v>
      </c>
    </row>
    <row r="150" s="187" customFormat="1" ht="13.65" customHeight="1">
      <c r="D150" t="s" s="190">
        <v>429</v>
      </c>
      <c r="V150" t="s" s="156">
        <v>176</v>
      </c>
    </row>
    <row r="151" s="187" customFormat="1" ht="13.65" customHeight="1">
      <c r="A151" s="189">
        <v>62</v>
      </c>
      <c r="B151" t="s" s="156">
        <v>258</v>
      </c>
      <c r="C151" t="s" s="156">
        <v>430</v>
      </c>
      <c r="D151" t="s" s="190">
        <v>431</v>
      </c>
      <c r="E151" s="159">
        <v>400.2</v>
      </c>
      <c r="F151" t="s" s="156">
        <v>171</v>
      </c>
      <c r="G151" s="155"/>
      <c r="I151" s="155">
        <f>ROUND(E151*G151,2)</f>
        <v>0</v>
      </c>
      <c r="J151" s="155">
        <f>ROUND(E151*G151,2)</f>
        <v>0</v>
      </c>
      <c r="K151" s="158">
        <v>0.00076</v>
      </c>
      <c r="L151" s="158">
        <f>E151*K151</f>
        <v>0.304152</v>
      </c>
      <c r="O151" s="191">
        <v>20</v>
      </c>
      <c r="P151" t="s" s="156">
        <v>172</v>
      </c>
      <c r="V151" t="s" s="156">
        <v>388</v>
      </c>
      <c r="Z151" t="s" s="156">
        <v>432</v>
      </c>
      <c r="AA151" t="s" s="156">
        <v>172</v>
      </c>
    </row>
    <row r="152" s="187" customFormat="1" ht="13.65" customHeight="1">
      <c r="D152" t="s" s="190">
        <v>433</v>
      </c>
      <c r="V152" t="s" s="156">
        <v>176</v>
      </c>
    </row>
    <row r="153" s="187" customFormat="1" ht="13.65" customHeight="1">
      <c r="A153" s="189">
        <v>63</v>
      </c>
      <c r="B153" t="s" s="156">
        <v>426</v>
      </c>
      <c r="C153" t="s" s="156">
        <v>434</v>
      </c>
      <c r="D153" t="s" s="190">
        <v>435</v>
      </c>
      <c r="E153" s="159">
        <v>333.5</v>
      </c>
      <c r="F153" t="s" s="156">
        <v>171</v>
      </c>
      <c r="G153" s="155"/>
      <c r="H153" s="155">
        <f>ROUND(E153*G153,2)</f>
        <v>0</v>
      </c>
      <c r="J153" s="155">
        <f>ROUND(E153*G153,2)</f>
        <v>0</v>
      </c>
      <c r="O153" s="191">
        <v>20</v>
      </c>
      <c r="P153" t="s" s="156">
        <v>172</v>
      </c>
      <c r="V153" t="s" s="156">
        <v>388</v>
      </c>
      <c r="W153" s="159">
        <v>60.03</v>
      </c>
      <c r="Z153" t="s" s="156">
        <v>436</v>
      </c>
      <c r="AA153" t="s" s="156">
        <v>437</v>
      </c>
    </row>
    <row r="154" s="187" customFormat="1" ht="13.65" customHeight="1">
      <c r="D154" t="s" s="190">
        <v>429</v>
      </c>
      <c r="V154" t="s" s="156">
        <v>176</v>
      </c>
    </row>
    <row r="155" s="187" customFormat="1" ht="13.65" customHeight="1">
      <c r="A155" s="189">
        <v>64</v>
      </c>
      <c r="B155" t="s" s="156">
        <v>258</v>
      </c>
      <c r="C155" t="s" s="156">
        <v>438</v>
      </c>
      <c r="D155" t="s" s="190">
        <v>439</v>
      </c>
      <c r="E155" s="159">
        <v>700.35</v>
      </c>
      <c r="F155" t="s" s="156">
        <v>171</v>
      </c>
      <c r="G155" s="155"/>
      <c r="I155" s="155">
        <f>ROUND(E155*G155,2)</f>
        <v>0</v>
      </c>
      <c r="J155" s="155">
        <f>ROUND(E155*G155,2)</f>
        <v>0</v>
      </c>
      <c r="K155" s="158">
        <v>0.0003</v>
      </c>
      <c r="L155" s="158">
        <f>E155*K155</f>
        <v>0.210105</v>
      </c>
      <c r="O155" s="191">
        <v>20</v>
      </c>
      <c r="P155" t="s" s="156">
        <v>172</v>
      </c>
      <c r="V155" t="s" s="156">
        <v>388</v>
      </c>
      <c r="Z155" t="s" s="156">
        <v>440</v>
      </c>
      <c r="AA155" t="s" s="156">
        <v>172</v>
      </c>
    </row>
    <row r="156" s="187" customFormat="1" ht="13.65" customHeight="1">
      <c r="D156" t="s" s="190">
        <v>441</v>
      </c>
      <c r="V156" t="s" s="156">
        <v>176</v>
      </c>
    </row>
    <row r="157" s="187" customFormat="1" ht="13.65" customHeight="1">
      <c r="A157" s="189">
        <v>65</v>
      </c>
      <c r="B157" t="s" s="156">
        <v>426</v>
      </c>
      <c r="C157" t="s" s="156">
        <v>442</v>
      </c>
      <c r="D157" t="s" s="190">
        <v>443</v>
      </c>
      <c r="E157" s="159">
        <v>333.5</v>
      </c>
      <c r="F157" t="s" s="156">
        <v>171</v>
      </c>
      <c r="G157" s="155"/>
      <c r="H157" s="155">
        <f>ROUND(E157*G157,2)</f>
        <v>0</v>
      </c>
      <c r="J157" s="155">
        <f>ROUND(E157*G157,2)</f>
        <v>0</v>
      </c>
      <c r="K157" s="158">
        <v>3e-05</v>
      </c>
      <c r="L157" s="158">
        <f>E157*K157</f>
        <v>0.010005</v>
      </c>
      <c r="O157" s="191">
        <v>20</v>
      </c>
      <c r="P157" t="s" s="156">
        <v>172</v>
      </c>
      <c r="V157" t="s" s="156">
        <v>388</v>
      </c>
      <c r="W157" s="159">
        <v>60.03</v>
      </c>
      <c r="Z157" t="s" s="156">
        <v>436</v>
      </c>
      <c r="AA157" t="s" s="156">
        <v>444</v>
      </c>
    </row>
    <row r="158" s="187" customFormat="1" ht="13.65" customHeight="1">
      <c r="D158" t="s" s="190">
        <v>429</v>
      </c>
      <c r="V158" t="s" s="156">
        <v>176</v>
      </c>
    </row>
    <row r="159" s="187" customFormat="1" ht="13.65" customHeight="1">
      <c r="A159" s="189">
        <v>66</v>
      </c>
      <c r="B159" t="s" s="156">
        <v>426</v>
      </c>
      <c r="C159" t="s" s="156">
        <v>445</v>
      </c>
      <c r="D159" t="s" s="190">
        <v>446</v>
      </c>
      <c r="E159" s="159">
        <v>285</v>
      </c>
      <c r="F159" t="s" s="156">
        <v>171</v>
      </c>
      <c r="G159" s="155"/>
      <c r="H159" s="155">
        <f>ROUND(E159*G159,2)</f>
        <v>0</v>
      </c>
      <c r="J159" s="155">
        <f>ROUND(E159*G159,2)</f>
        <v>0</v>
      </c>
      <c r="O159" s="191">
        <v>20</v>
      </c>
      <c r="P159" t="s" s="156">
        <v>172</v>
      </c>
      <c r="V159" t="s" s="156">
        <v>388</v>
      </c>
      <c r="W159" s="159">
        <v>6.27</v>
      </c>
      <c r="Z159" t="s" s="156">
        <v>436</v>
      </c>
      <c r="AA159" t="s" s="156">
        <v>447</v>
      </c>
    </row>
    <row r="160" s="187" customFormat="1" ht="13.65" customHeight="1">
      <c r="D160" t="s" s="190">
        <v>448</v>
      </c>
      <c r="V160" t="s" s="156">
        <v>176</v>
      </c>
    </row>
    <row r="161" s="187" customFormat="1" ht="13.65" customHeight="1">
      <c r="A161" s="189">
        <v>67</v>
      </c>
      <c r="B161" t="s" s="156">
        <v>258</v>
      </c>
      <c r="C161" t="s" s="156">
        <v>449</v>
      </c>
      <c r="D161" t="s" s="190">
        <v>450</v>
      </c>
      <c r="E161" s="159">
        <v>22.8</v>
      </c>
      <c r="F161" t="s" s="156">
        <v>179</v>
      </c>
      <c r="G161" s="155"/>
      <c r="I161" s="155">
        <f>ROUND(E161*G161,2)</f>
        <v>0</v>
      </c>
      <c r="J161" s="155">
        <f>ROUND(E161*G161,2)</f>
        <v>0</v>
      </c>
      <c r="K161" s="158">
        <v>1.67</v>
      </c>
      <c r="L161" s="158">
        <f>E161*K161</f>
        <v>38.076</v>
      </c>
      <c r="O161" s="191">
        <v>20</v>
      </c>
      <c r="P161" t="s" s="156">
        <v>172</v>
      </c>
      <c r="V161" t="s" s="156">
        <v>388</v>
      </c>
      <c r="Z161" t="s" s="156">
        <v>451</v>
      </c>
      <c r="AA161" t="s" s="156">
        <v>172</v>
      </c>
    </row>
    <row r="162" s="187" customFormat="1" ht="13.65" customHeight="1">
      <c r="D162" t="s" s="190">
        <v>452</v>
      </c>
      <c r="V162" t="s" s="156">
        <v>176</v>
      </c>
    </row>
    <row r="163" s="187" customFormat="1" ht="13.65" customHeight="1">
      <c r="A163" s="189">
        <v>68</v>
      </c>
      <c r="B163" t="s" s="156">
        <v>426</v>
      </c>
      <c r="C163" t="s" s="156">
        <v>453</v>
      </c>
      <c r="D163" t="s" s="190">
        <v>454</v>
      </c>
      <c r="E163" s="159">
        <v>855</v>
      </c>
      <c r="F163" t="s" s="156">
        <v>171</v>
      </c>
      <c r="G163" s="155"/>
      <c r="H163" s="155">
        <f>ROUND(E163*G163,2)</f>
        <v>0</v>
      </c>
      <c r="J163" s="155">
        <f>ROUND(E163*G163,2)</f>
        <v>0</v>
      </c>
      <c r="O163" s="191">
        <v>20</v>
      </c>
      <c r="P163" t="s" s="156">
        <v>172</v>
      </c>
      <c r="V163" t="s" s="156">
        <v>388</v>
      </c>
      <c r="W163" s="159">
        <v>1.71</v>
      </c>
      <c r="Z163" t="s" s="156">
        <v>436</v>
      </c>
      <c r="AA163" t="s" s="156">
        <v>455</v>
      </c>
    </row>
    <row r="164" s="187" customFormat="1" ht="13.65" customHeight="1">
      <c r="D164" t="s" s="190">
        <v>456</v>
      </c>
      <c r="V164" t="s" s="156">
        <v>176</v>
      </c>
    </row>
    <row r="165" s="187" customFormat="1" ht="13.65" customHeight="1">
      <c r="A165" s="189">
        <v>69</v>
      </c>
      <c r="B165" t="s" s="156">
        <v>426</v>
      </c>
      <c r="C165" t="s" s="156">
        <v>457</v>
      </c>
      <c r="D165" t="s" s="190">
        <v>458</v>
      </c>
      <c r="E165" s="159">
        <v>99.486</v>
      </c>
      <c r="F165" t="s" s="156">
        <v>423</v>
      </c>
      <c r="G165" s="155"/>
      <c r="H165" s="155">
        <f>ROUND(E165*G165,2)</f>
        <v>0</v>
      </c>
      <c r="J165" s="155">
        <f>ROUND(E165*G165,2)</f>
        <v>0</v>
      </c>
      <c r="O165" s="191">
        <v>20</v>
      </c>
      <c r="P165" t="s" s="156">
        <v>172</v>
      </c>
      <c r="V165" t="s" s="156">
        <v>388</v>
      </c>
      <c r="Z165" t="s" s="156">
        <v>389</v>
      </c>
      <c r="AA165" t="s" s="156">
        <v>459</v>
      </c>
    </row>
    <row r="166" s="187" customFormat="1" ht="13.65" customHeight="1">
      <c r="D166" t="s" s="192">
        <v>460</v>
      </c>
      <c r="E166" s="193">
        <f>J166</f>
        <v>0</v>
      </c>
      <c r="H166" s="193">
        <f>SUM(H148:H165)</f>
        <v>0</v>
      </c>
      <c r="I166" s="193">
        <f>SUM(I148:I165)</f>
        <v>0</v>
      </c>
      <c r="J166" s="193">
        <f>SUM(J148:J165)</f>
        <v>0</v>
      </c>
      <c r="L166" s="194">
        <f>SUM(L148:L165)</f>
        <v>38.610267</v>
      </c>
      <c r="N166" s="195">
        <f>SUM(N148:N165)</f>
        <v>0</v>
      </c>
      <c r="W166" s="159">
        <f>SUM(W148:W165)</f>
        <v>229.424</v>
      </c>
    </row>
    <row r="168" s="187" customFormat="1" ht="13.65" customHeight="1">
      <c r="B168" t="s" s="188">
        <v>99</v>
      </c>
    </row>
    <row r="169" s="187" customFormat="1" ht="13.65" customHeight="1">
      <c r="A169" s="189">
        <v>70</v>
      </c>
      <c r="B169" t="s" s="156">
        <v>461</v>
      </c>
      <c r="C169" t="s" s="156">
        <v>462</v>
      </c>
      <c r="D169" t="s" s="190">
        <v>463</v>
      </c>
      <c r="E169" s="159">
        <v>790.14</v>
      </c>
      <c r="F169" t="s" s="156">
        <v>171</v>
      </c>
      <c r="G169" s="155"/>
      <c r="H169" s="155">
        <f>ROUND(E169*G169,2)</f>
        <v>0</v>
      </c>
      <c r="J169" s="155">
        <f>ROUND(E169*G169,2)</f>
        <v>0</v>
      </c>
      <c r="K169" s="158">
        <v>3e-05</v>
      </c>
      <c r="L169" s="158">
        <f>E169*K169</f>
        <v>0.0237042</v>
      </c>
      <c r="O169" s="191">
        <v>20</v>
      </c>
      <c r="P169" t="s" s="156">
        <v>172</v>
      </c>
      <c r="V169" t="s" s="156">
        <v>388</v>
      </c>
      <c r="W169" s="159">
        <v>47.408</v>
      </c>
      <c r="Z169" t="s" s="156">
        <v>464</v>
      </c>
      <c r="AA169" t="s" s="156">
        <v>465</v>
      </c>
    </row>
    <row r="170" s="187" customFormat="1" ht="13.65" customHeight="1">
      <c r="D170" t="s" s="190">
        <v>316</v>
      </c>
      <c r="V170" t="s" s="156">
        <v>176</v>
      </c>
    </row>
    <row r="171" s="187" customFormat="1" ht="13.65" customHeight="1">
      <c r="D171" t="s" s="190">
        <v>310</v>
      </c>
      <c r="V171" t="s" s="156">
        <v>176</v>
      </c>
    </row>
    <row r="172" s="187" customFormat="1" ht="13.65" customHeight="1">
      <c r="D172" t="s" s="190">
        <v>466</v>
      </c>
      <c r="V172" t="s" s="156">
        <v>176</v>
      </c>
    </row>
    <row r="173" s="187" customFormat="1" ht="13.65" customHeight="1">
      <c r="D173" t="s" s="190">
        <v>467</v>
      </c>
      <c r="V173" t="s" s="156">
        <v>176</v>
      </c>
    </row>
    <row r="174" s="187" customFormat="1" ht="13.65" customHeight="1">
      <c r="A174" s="189">
        <v>71</v>
      </c>
      <c r="B174" t="s" s="156">
        <v>258</v>
      </c>
      <c r="C174" t="s" s="156">
        <v>468</v>
      </c>
      <c r="D174" t="s" s="190">
        <v>469</v>
      </c>
      <c r="E174" s="159">
        <v>276.529</v>
      </c>
      <c r="F174" t="s" s="156">
        <v>171</v>
      </c>
      <c r="G174" s="155"/>
      <c r="I174" s="155">
        <f>ROUND(E174*G174,2)</f>
        <v>0</v>
      </c>
      <c r="J174" s="155">
        <f>ROUND(E174*G174,2)</f>
        <v>0</v>
      </c>
      <c r="O174" s="191">
        <v>20</v>
      </c>
      <c r="P174" t="s" s="156">
        <v>172</v>
      </c>
      <c r="V174" t="s" s="156">
        <v>388</v>
      </c>
      <c r="Z174" t="s" s="156">
        <v>470</v>
      </c>
      <c r="AA174" t="s" s="156">
        <v>172</v>
      </c>
    </row>
    <row r="175" s="187" customFormat="1" ht="13.65" customHeight="1">
      <c r="D175" t="s" s="190">
        <v>471</v>
      </c>
      <c r="V175" t="s" s="156">
        <v>176</v>
      </c>
    </row>
    <row r="176" s="187" customFormat="1" ht="13.65" customHeight="1">
      <c r="D176" t="s" s="190">
        <v>472</v>
      </c>
      <c r="V176" t="s" s="156">
        <v>176</v>
      </c>
    </row>
    <row r="177" s="187" customFormat="1" ht="13.65" customHeight="1">
      <c r="A177" s="189">
        <v>72</v>
      </c>
      <c r="B177" t="s" s="156">
        <v>258</v>
      </c>
      <c r="C177" t="s" s="156">
        <v>473</v>
      </c>
      <c r="D177" t="s" s="190">
        <v>474</v>
      </c>
      <c r="E177" s="159">
        <v>276.529</v>
      </c>
      <c r="F177" t="s" s="156">
        <v>171</v>
      </c>
      <c r="G177" s="155"/>
      <c r="I177" s="155">
        <f>ROUND(E177*G177,2)</f>
        <v>0</v>
      </c>
      <c r="J177" s="155">
        <f>ROUND(E177*G177,2)</f>
        <v>0</v>
      </c>
      <c r="O177" s="191">
        <v>20</v>
      </c>
      <c r="P177" t="s" s="156">
        <v>172</v>
      </c>
      <c r="V177" t="s" s="156">
        <v>388</v>
      </c>
      <c r="Z177" t="s" s="156">
        <v>306</v>
      </c>
      <c r="AA177" t="s" s="156">
        <v>172</v>
      </c>
    </row>
    <row r="178" s="187" customFormat="1" ht="13.65" customHeight="1">
      <c r="D178" t="s" s="190">
        <v>471</v>
      </c>
      <c r="V178" t="s" s="156">
        <v>176</v>
      </c>
    </row>
    <row r="179" s="187" customFormat="1" ht="13.65" customHeight="1">
      <c r="D179" t="s" s="190">
        <v>472</v>
      </c>
      <c r="V179" t="s" s="156">
        <v>176</v>
      </c>
    </row>
    <row r="180" s="187" customFormat="1" ht="13.65" customHeight="1">
      <c r="A180" s="189">
        <v>73</v>
      </c>
      <c r="B180" t="s" s="156">
        <v>258</v>
      </c>
      <c r="C180" t="s" s="156">
        <v>475</v>
      </c>
      <c r="D180" t="s" s="190">
        <v>476</v>
      </c>
      <c r="E180" s="159">
        <v>276.592</v>
      </c>
      <c r="F180" t="s" s="156">
        <v>171</v>
      </c>
      <c r="G180" s="155"/>
      <c r="I180" s="155">
        <f>ROUND(E180*G180,2)</f>
        <v>0</v>
      </c>
      <c r="J180" s="155">
        <f>ROUND(E180*G180,2)</f>
        <v>0</v>
      </c>
      <c r="O180" s="191">
        <v>20</v>
      </c>
      <c r="P180" t="s" s="156">
        <v>172</v>
      </c>
      <c r="V180" t="s" s="156">
        <v>388</v>
      </c>
      <c r="Z180" t="s" s="156">
        <v>306</v>
      </c>
      <c r="AA180" t="s" s="156">
        <v>172</v>
      </c>
    </row>
    <row r="181" s="187" customFormat="1" ht="13.65" customHeight="1">
      <c r="D181" t="s" s="190">
        <v>477</v>
      </c>
      <c r="V181" t="s" s="156">
        <v>176</v>
      </c>
    </row>
    <row r="182" s="187" customFormat="1" ht="13.65" customHeight="1">
      <c r="D182" t="s" s="190">
        <v>478</v>
      </c>
      <c r="V182" t="s" s="156">
        <v>176</v>
      </c>
    </row>
    <row r="183" s="187" customFormat="1" ht="13.65" customHeight="1">
      <c r="A183" s="189">
        <v>74</v>
      </c>
      <c r="B183" t="s" s="156">
        <v>461</v>
      </c>
      <c r="C183" t="s" s="156">
        <v>479</v>
      </c>
      <c r="D183" t="s" s="190">
        <v>480</v>
      </c>
      <c r="E183" s="159">
        <v>263.42</v>
      </c>
      <c r="F183" t="s" s="156">
        <v>171</v>
      </c>
      <c r="G183" s="155"/>
      <c r="H183" s="155">
        <f>ROUND(E183*G183,2)</f>
        <v>0</v>
      </c>
      <c r="J183" s="155">
        <f>ROUND(E183*G183,2)</f>
        <v>0</v>
      </c>
      <c r="O183" s="191">
        <v>20</v>
      </c>
      <c r="P183" t="s" s="156">
        <v>172</v>
      </c>
      <c r="V183" t="s" s="156">
        <v>388</v>
      </c>
      <c r="W183" s="159">
        <v>31.61</v>
      </c>
      <c r="Z183" t="s" s="156">
        <v>464</v>
      </c>
      <c r="AA183" t="s" s="156">
        <v>481</v>
      </c>
    </row>
    <row r="184" s="187" customFormat="1" ht="13.65" customHeight="1">
      <c r="D184" t="s" s="190">
        <v>316</v>
      </c>
      <c r="V184" t="s" s="156">
        <v>176</v>
      </c>
    </row>
    <row r="185" s="187" customFormat="1" ht="13.65" customHeight="1">
      <c r="D185" t="s" s="190">
        <v>310</v>
      </c>
      <c r="V185" t="s" s="156">
        <v>176</v>
      </c>
    </row>
    <row r="186" s="187" customFormat="1" ht="13.65" customHeight="1">
      <c r="A186" s="189">
        <v>75</v>
      </c>
      <c r="B186" t="s" s="156">
        <v>461</v>
      </c>
      <c r="C186" t="s" s="156">
        <v>482</v>
      </c>
      <c r="D186" t="s" s="190">
        <v>483</v>
      </c>
      <c r="E186" s="159">
        <v>58.464</v>
      </c>
      <c r="F186" t="s" s="156">
        <v>171</v>
      </c>
      <c r="G186" s="155"/>
      <c r="H186" s="155">
        <f>ROUND(E186*G186,2)</f>
        <v>0</v>
      </c>
      <c r="J186" s="155">
        <f>ROUND(E186*G186,2)</f>
        <v>0</v>
      </c>
      <c r="K186" s="158">
        <v>3e-05</v>
      </c>
      <c r="L186" s="158">
        <f>E186*K186</f>
        <v>0.00175392</v>
      </c>
      <c r="O186" s="191">
        <v>20</v>
      </c>
      <c r="P186" t="s" s="156">
        <v>172</v>
      </c>
      <c r="V186" t="s" s="156">
        <v>388</v>
      </c>
      <c r="W186" s="159">
        <v>3.508</v>
      </c>
      <c r="Z186" t="s" s="156">
        <v>464</v>
      </c>
      <c r="AA186" t="s" s="156">
        <v>465</v>
      </c>
    </row>
    <row r="187" s="187" customFormat="1" ht="13.65" customHeight="1">
      <c r="D187" t="s" s="190">
        <v>484</v>
      </c>
      <c r="V187" t="s" s="156">
        <v>176</v>
      </c>
    </row>
    <row r="188" s="187" customFormat="1" ht="21" customHeight="1">
      <c r="A188" s="189">
        <v>76</v>
      </c>
      <c r="B188" t="s" s="156">
        <v>258</v>
      </c>
      <c r="C188" t="s" s="156">
        <v>485</v>
      </c>
      <c r="D188" t="s" s="190">
        <v>486</v>
      </c>
      <c r="E188" s="159">
        <v>61.387</v>
      </c>
      <c r="F188" t="s" s="156">
        <v>171</v>
      </c>
      <c r="G188" s="155"/>
      <c r="I188" s="155">
        <f>ROUND(E188*G188,2)</f>
        <v>0</v>
      </c>
      <c r="J188" s="155">
        <f>ROUND(E188*G188,2)</f>
        <v>0</v>
      </c>
      <c r="O188" s="191">
        <v>20</v>
      </c>
      <c r="P188" t="s" s="156">
        <v>172</v>
      </c>
      <c r="V188" t="s" s="156">
        <v>388</v>
      </c>
      <c r="Z188" t="s" s="156">
        <v>306</v>
      </c>
      <c r="AA188" t="s" s="156">
        <v>172</v>
      </c>
    </row>
    <row r="189" s="187" customFormat="1" ht="13.65" customHeight="1">
      <c r="D189" t="s" s="190">
        <v>487</v>
      </c>
      <c r="V189" t="s" s="156">
        <v>176</v>
      </c>
    </row>
    <row r="190" s="187" customFormat="1" ht="13.65" customHeight="1">
      <c r="A190" s="189">
        <v>77</v>
      </c>
      <c r="B190" t="s" s="156">
        <v>461</v>
      </c>
      <c r="C190" t="s" s="156">
        <v>488</v>
      </c>
      <c r="D190" t="s" s="190">
        <v>489</v>
      </c>
      <c r="E190" s="159">
        <v>855</v>
      </c>
      <c r="F190" t="s" s="156">
        <v>171</v>
      </c>
      <c r="G190" s="155"/>
      <c r="H190" s="155">
        <f>ROUND(E190*G190,2)</f>
        <v>0</v>
      </c>
      <c r="J190" s="155">
        <f>ROUND(E190*G190,2)</f>
        <v>0</v>
      </c>
      <c r="O190" s="191">
        <v>20</v>
      </c>
      <c r="P190" t="s" s="156">
        <v>172</v>
      </c>
      <c r="V190" t="s" s="156">
        <v>388</v>
      </c>
      <c r="W190" s="159">
        <v>59.85</v>
      </c>
      <c r="Z190" t="s" s="156">
        <v>464</v>
      </c>
      <c r="AA190" t="s" s="156">
        <v>490</v>
      </c>
    </row>
    <row r="191" s="187" customFormat="1" ht="13.65" customHeight="1">
      <c r="D191" t="s" s="190">
        <v>456</v>
      </c>
      <c r="V191" t="s" s="156">
        <v>176</v>
      </c>
    </row>
    <row r="192" s="187" customFormat="1" ht="13.65" customHeight="1">
      <c r="A192" s="189">
        <v>78</v>
      </c>
      <c r="B192" t="s" s="156">
        <v>258</v>
      </c>
      <c r="C192" t="s" s="156">
        <v>491</v>
      </c>
      <c r="D192" t="s" s="190">
        <v>492</v>
      </c>
      <c r="E192" s="159">
        <v>598.5</v>
      </c>
      <c r="F192" t="s" s="156">
        <v>171</v>
      </c>
      <c r="G192" s="155"/>
      <c r="I192" s="155">
        <f>ROUND(E192*G192,2)</f>
        <v>0</v>
      </c>
      <c r="J192" s="155">
        <f>ROUND(E192*G192,2)</f>
        <v>0</v>
      </c>
      <c r="O192" s="191">
        <v>20</v>
      </c>
      <c r="P192" t="s" s="156">
        <v>172</v>
      </c>
      <c r="V192" t="s" s="156">
        <v>388</v>
      </c>
      <c r="Z192" t="s" s="156">
        <v>470</v>
      </c>
      <c r="AA192" t="s" s="156">
        <v>172</v>
      </c>
    </row>
    <row r="193" s="187" customFormat="1" ht="13.65" customHeight="1">
      <c r="D193" t="s" s="190">
        <v>493</v>
      </c>
      <c r="V193" t="s" s="156">
        <v>176</v>
      </c>
    </row>
    <row r="194" s="187" customFormat="1" ht="13.65" customHeight="1">
      <c r="A194" s="189">
        <v>79</v>
      </c>
      <c r="B194" t="s" s="156">
        <v>258</v>
      </c>
      <c r="C194" t="s" s="156">
        <v>494</v>
      </c>
      <c r="D194" t="s" s="190">
        <v>495</v>
      </c>
      <c r="E194" s="159">
        <v>41.895</v>
      </c>
      <c r="F194" t="s" s="156">
        <v>179</v>
      </c>
      <c r="G194" s="155"/>
      <c r="I194" s="155">
        <f>ROUND(E194*G194,2)</f>
        <v>0</v>
      </c>
      <c r="J194" s="155">
        <f>ROUND(E194*G194,2)</f>
        <v>0</v>
      </c>
      <c r="O194" s="191">
        <v>20</v>
      </c>
      <c r="P194" t="s" s="156">
        <v>172</v>
      </c>
      <c r="V194" t="s" s="156">
        <v>388</v>
      </c>
      <c r="Z194" t="s" s="156">
        <v>470</v>
      </c>
      <c r="AA194" t="s" s="156">
        <v>172</v>
      </c>
    </row>
    <row r="195" s="187" customFormat="1" ht="13.65" customHeight="1">
      <c r="D195" t="s" s="190">
        <v>496</v>
      </c>
      <c r="V195" t="s" s="156">
        <v>176</v>
      </c>
    </row>
    <row r="196" s="187" customFormat="1" ht="21" customHeight="1">
      <c r="A196" s="189">
        <v>80</v>
      </c>
      <c r="B196" t="s" s="156">
        <v>461</v>
      </c>
      <c r="C196" t="s" s="156">
        <v>497</v>
      </c>
      <c r="D196" t="s" s="190">
        <v>498</v>
      </c>
      <c r="E196" s="159">
        <v>790.14</v>
      </c>
      <c r="F196" t="s" s="156">
        <v>171</v>
      </c>
      <c r="G196" s="155"/>
      <c r="H196" s="155">
        <f>ROUND(E196*G196,2)</f>
        <v>0</v>
      </c>
      <c r="J196" s="155">
        <f>ROUND(E196*G196,2)</f>
        <v>0</v>
      </c>
      <c r="K196" s="158">
        <v>0.00012</v>
      </c>
      <c r="L196" s="158">
        <f>E196*K196</f>
        <v>0.09481680000000001</v>
      </c>
      <c r="O196" s="191">
        <v>20</v>
      </c>
      <c r="P196" t="s" s="156">
        <v>172</v>
      </c>
      <c r="V196" t="s" s="156">
        <v>388</v>
      </c>
      <c r="W196" s="159">
        <v>18.963</v>
      </c>
      <c r="Z196" t="s" s="156">
        <v>306</v>
      </c>
      <c r="AA196" t="s" s="156">
        <v>172</v>
      </c>
    </row>
    <row r="197" s="187" customFormat="1" ht="13.65" customHeight="1">
      <c r="D197" t="s" s="190">
        <v>316</v>
      </c>
      <c r="V197" t="s" s="156">
        <v>176</v>
      </c>
    </row>
    <row r="198" s="187" customFormat="1" ht="13.65" customHeight="1">
      <c r="D198" t="s" s="190">
        <v>310</v>
      </c>
      <c r="V198" t="s" s="156">
        <v>176</v>
      </c>
    </row>
    <row r="199" s="187" customFormat="1" ht="13.65" customHeight="1">
      <c r="D199" t="s" s="190">
        <v>466</v>
      </c>
      <c r="V199" t="s" s="156">
        <v>176</v>
      </c>
    </row>
    <row r="200" s="187" customFormat="1" ht="13.65" customHeight="1">
      <c r="D200" t="s" s="190">
        <v>467</v>
      </c>
      <c r="V200" t="s" s="156">
        <v>176</v>
      </c>
    </row>
    <row r="201" s="187" customFormat="1" ht="21" customHeight="1">
      <c r="A201" s="189">
        <v>81</v>
      </c>
      <c r="B201" t="s" s="156">
        <v>461</v>
      </c>
      <c r="C201" t="s" s="156">
        <v>499</v>
      </c>
      <c r="D201" t="s" s="190">
        <v>500</v>
      </c>
      <c r="E201" s="159">
        <v>328.65</v>
      </c>
      <c r="F201" t="s" s="156">
        <v>171</v>
      </c>
      <c r="G201" s="155"/>
      <c r="H201" s="155">
        <f>ROUND(E201*G201,2)</f>
        <v>0</v>
      </c>
      <c r="J201" s="155">
        <f>ROUND(E201*G201,2)</f>
        <v>0</v>
      </c>
      <c r="K201" s="158">
        <v>6.999999999999999e-05</v>
      </c>
      <c r="L201" s="158">
        <f>E201*K201</f>
        <v>0.02300549999999999</v>
      </c>
      <c r="O201" s="191">
        <v>20</v>
      </c>
      <c r="P201" t="s" s="156">
        <v>172</v>
      </c>
      <c r="V201" t="s" s="156">
        <v>388</v>
      </c>
      <c r="W201" s="159">
        <v>13.475</v>
      </c>
      <c r="Z201" t="s" s="156">
        <v>464</v>
      </c>
      <c r="AA201" t="s" s="156">
        <v>501</v>
      </c>
    </row>
    <row r="202" s="187" customFormat="1" ht="13.65" customHeight="1">
      <c r="D202" t="s" s="190">
        <v>502</v>
      </c>
      <c r="V202" t="s" s="156">
        <v>176</v>
      </c>
    </row>
    <row r="203" s="187" customFormat="1" ht="13.65" customHeight="1">
      <c r="A203" s="189">
        <v>82</v>
      </c>
      <c r="B203" t="s" s="156">
        <v>461</v>
      </c>
      <c r="C203" t="s" s="156">
        <v>503</v>
      </c>
      <c r="D203" t="s" s="190">
        <v>504</v>
      </c>
      <c r="E203" s="159">
        <v>372.169</v>
      </c>
      <c r="F203" t="s" s="156">
        <v>423</v>
      </c>
      <c r="G203" s="155"/>
      <c r="H203" s="155">
        <f>ROUND(E203*G203,2)</f>
        <v>0</v>
      </c>
      <c r="J203" s="155">
        <f>ROUND(E203*G203,2)</f>
        <v>0</v>
      </c>
      <c r="O203" s="191">
        <v>20</v>
      </c>
      <c r="P203" t="s" s="156">
        <v>172</v>
      </c>
      <c r="V203" t="s" s="156">
        <v>388</v>
      </c>
      <c r="Z203" t="s" s="156">
        <v>464</v>
      </c>
      <c r="AA203" t="s" s="156">
        <v>505</v>
      </c>
    </row>
    <row r="204" s="187" customFormat="1" ht="13.65" customHeight="1">
      <c r="D204" t="s" s="192">
        <v>506</v>
      </c>
      <c r="E204" s="193">
        <f>J204</f>
        <v>0</v>
      </c>
      <c r="H204" s="193">
        <f>SUM(H168:H203)</f>
        <v>0</v>
      </c>
      <c r="I204" s="193">
        <f>SUM(I168:I203)</f>
        <v>0</v>
      </c>
      <c r="J204" s="193">
        <f>SUM(J168:J203)</f>
        <v>0</v>
      </c>
      <c r="L204" s="194">
        <f>SUM(L168:L203)</f>
        <v>0.14328042</v>
      </c>
      <c r="N204" s="195">
        <f>SUM(N168:N203)</f>
        <v>0</v>
      </c>
      <c r="W204" s="159">
        <f>SUM(W168:W203)</f>
        <v>174.814</v>
      </c>
    </row>
    <row r="206" s="187" customFormat="1" ht="13.65" customHeight="1">
      <c r="B206" t="s" s="188">
        <v>100</v>
      </c>
    </row>
    <row r="207" s="187" customFormat="1" ht="13.65" customHeight="1">
      <c r="A207" s="189">
        <v>83</v>
      </c>
      <c r="B207" t="s" s="156">
        <v>507</v>
      </c>
      <c r="C207" t="s" s="156">
        <v>508</v>
      </c>
      <c r="D207" t="s" s="190">
        <v>509</v>
      </c>
      <c r="E207" s="159">
        <v>90.34999999999999</v>
      </c>
      <c r="F207" t="s" s="156">
        <v>171</v>
      </c>
      <c r="G207" s="155"/>
      <c r="H207" s="155">
        <f>ROUND(E207*G207,2)</f>
        <v>0</v>
      </c>
      <c r="J207" s="155">
        <f>ROUND(E207*G207,2)</f>
        <v>0</v>
      </c>
      <c r="O207" s="191">
        <v>20</v>
      </c>
      <c r="P207" t="s" s="156">
        <v>172</v>
      </c>
      <c r="V207" t="s" s="156">
        <v>388</v>
      </c>
      <c r="W207" s="159">
        <v>10.842</v>
      </c>
      <c r="Z207" t="s" s="156">
        <v>347</v>
      </c>
      <c r="AA207" t="s" s="156">
        <v>510</v>
      </c>
    </row>
    <row r="208" s="187" customFormat="1" ht="13.65" customHeight="1">
      <c r="D208" t="s" s="190">
        <v>511</v>
      </c>
      <c r="V208" t="s" s="156">
        <v>176</v>
      </c>
    </row>
    <row r="209" s="187" customFormat="1" ht="13.65" customHeight="1">
      <c r="A209" s="189">
        <v>84</v>
      </c>
      <c r="B209" t="s" s="156">
        <v>258</v>
      </c>
      <c r="C209" t="s" s="156">
        <v>512</v>
      </c>
      <c r="D209" t="s" s="190">
        <v>513</v>
      </c>
      <c r="E209" s="159">
        <v>94.86799999999999</v>
      </c>
      <c r="F209" t="s" s="156">
        <v>171</v>
      </c>
      <c r="G209" s="155"/>
      <c r="I209" s="155">
        <f>ROUND(E209*G209,2)</f>
        <v>0</v>
      </c>
      <c r="J209" s="155">
        <f>ROUND(E209*G209,2)</f>
        <v>0</v>
      </c>
      <c r="O209" s="191">
        <v>20</v>
      </c>
      <c r="P209" t="s" s="156">
        <v>172</v>
      </c>
      <c r="V209" t="s" s="156">
        <v>388</v>
      </c>
      <c r="Z209" t="s" s="156">
        <v>306</v>
      </c>
      <c r="AA209" t="s" s="156">
        <v>172</v>
      </c>
    </row>
    <row r="210" s="187" customFormat="1" ht="13.65" customHeight="1">
      <c r="D210" t="s" s="190">
        <v>514</v>
      </c>
      <c r="V210" t="s" s="156">
        <v>176</v>
      </c>
    </row>
    <row r="211" s="187" customFormat="1" ht="13.65" customHeight="1">
      <c r="A211" s="189">
        <v>85</v>
      </c>
      <c r="B211" t="s" s="156">
        <v>507</v>
      </c>
      <c r="C211" t="s" s="156">
        <v>515</v>
      </c>
      <c r="D211" t="s" s="190">
        <v>516</v>
      </c>
      <c r="E211" s="159">
        <v>5.542</v>
      </c>
      <c r="F211" t="s" s="156">
        <v>423</v>
      </c>
      <c r="G211" s="155"/>
      <c r="H211" s="155">
        <f>ROUND(E211*G211,2)</f>
        <v>0</v>
      </c>
      <c r="J211" s="155">
        <f>ROUND(E211*G211,2)</f>
        <v>0</v>
      </c>
      <c r="O211" s="191">
        <v>20</v>
      </c>
      <c r="P211" t="s" s="156">
        <v>172</v>
      </c>
      <c r="V211" t="s" s="156">
        <v>388</v>
      </c>
      <c r="Z211" t="s" s="156">
        <v>517</v>
      </c>
      <c r="AA211" t="s" s="156">
        <v>518</v>
      </c>
    </row>
    <row r="212" s="187" customFormat="1" ht="13.65" customHeight="1">
      <c r="D212" t="s" s="192">
        <v>519</v>
      </c>
      <c r="E212" s="193">
        <f>J212</f>
        <v>0</v>
      </c>
      <c r="H212" s="193">
        <f>SUM(H206:H211)</f>
        <v>0</v>
      </c>
      <c r="I212" s="193">
        <f>SUM(I206:I211)</f>
        <v>0</v>
      </c>
      <c r="J212" s="193">
        <f>SUM(J206:J211)</f>
        <v>0</v>
      </c>
      <c r="L212" s="194">
        <f>SUM(L206:L211)</f>
        <v>0</v>
      </c>
      <c r="N212" s="195">
        <f>SUM(N206:N211)</f>
        <v>0</v>
      </c>
      <c r="W212" s="159">
        <f>SUM(W206:W211)</f>
        <v>10.842</v>
      </c>
    </row>
    <row r="214" s="187" customFormat="1" ht="13.65" customHeight="1">
      <c r="B214" t="s" s="188">
        <v>101</v>
      </c>
    </row>
    <row r="215" s="187" customFormat="1" ht="21" customHeight="1">
      <c r="A215" s="189">
        <v>86</v>
      </c>
      <c r="B215" t="s" s="156">
        <v>520</v>
      </c>
      <c r="C215" t="s" s="156">
        <v>521</v>
      </c>
      <c r="D215" t="s" s="190">
        <v>522</v>
      </c>
      <c r="E215" s="159">
        <v>1</v>
      </c>
      <c r="F215" t="s" s="156">
        <v>523</v>
      </c>
      <c r="G215" s="155"/>
      <c r="H215" s="155">
        <f>ROUND(E215*G215,2)</f>
        <v>0</v>
      </c>
      <c r="J215" s="155">
        <f>ROUND(E215*G215,2)</f>
        <v>0</v>
      </c>
      <c r="O215" s="191">
        <v>20</v>
      </c>
      <c r="P215" t="s" s="156">
        <v>172</v>
      </c>
      <c r="V215" t="s" s="156">
        <v>388</v>
      </c>
      <c r="Z215" t="s" s="156">
        <v>306</v>
      </c>
      <c r="AA215" t="s" s="156">
        <v>172</v>
      </c>
    </row>
    <row r="216" s="187" customFormat="1" ht="13.65" customHeight="1">
      <c r="D216" t="s" s="192">
        <v>524</v>
      </c>
      <c r="E216" s="193">
        <f>J216</f>
        <v>0</v>
      </c>
      <c r="H216" s="193">
        <f>SUM(H214:H215)</f>
        <v>0</v>
      </c>
      <c r="I216" s="193">
        <f>SUM(I214:I215)</f>
        <v>0</v>
      </c>
      <c r="J216" s="193">
        <f>SUM(J214:J215)</f>
        <v>0</v>
      </c>
      <c r="L216" s="194">
        <f>SUM(L214:L215)</f>
        <v>0</v>
      </c>
      <c r="N216" s="195">
        <f>SUM(N214:N215)</f>
        <v>0</v>
      </c>
      <c r="W216" s="159">
        <f>SUM(W214:W215)</f>
        <v>0</v>
      </c>
    </row>
    <row r="218" s="187" customFormat="1" ht="13.65" customHeight="1">
      <c r="B218" t="s" s="188">
        <v>102</v>
      </c>
    </row>
    <row r="219" s="187" customFormat="1" ht="21" customHeight="1">
      <c r="A219" s="189">
        <v>87</v>
      </c>
      <c r="B219" t="s" s="156">
        <v>525</v>
      </c>
      <c r="C219" t="s" s="156">
        <v>526</v>
      </c>
      <c r="D219" t="s" s="190">
        <v>527</v>
      </c>
      <c r="E219" s="159">
        <v>1</v>
      </c>
      <c r="F219" t="s" s="156">
        <v>523</v>
      </c>
      <c r="G219" s="155"/>
      <c r="H219" s="155">
        <f>ROUND(E219*G219,2)</f>
        <v>0</v>
      </c>
      <c r="J219" s="155">
        <f>ROUND(E219*G219,2)</f>
        <v>0</v>
      </c>
      <c r="O219" s="191">
        <v>20</v>
      </c>
      <c r="P219" t="s" s="156">
        <v>172</v>
      </c>
      <c r="V219" t="s" s="156">
        <v>388</v>
      </c>
      <c r="Z219" t="s" s="156">
        <v>306</v>
      </c>
      <c r="AA219" t="s" s="156">
        <v>172</v>
      </c>
    </row>
    <row r="220" s="187" customFormat="1" ht="13.65" customHeight="1">
      <c r="D220" t="s" s="192">
        <v>528</v>
      </c>
      <c r="E220" s="193">
        <f>J220</f>
        <v>0</v>
      </c>
      <c r="H220" s="193">
        <f>SUM(H218:H219)</f>
        <v>0</v>
      </c>
      <c r="I220" s="193">
        <f>SUM(I218:I219)</f>
        <v>0</v>
      </c>
      <c r="J220" s="193">
        <f>SUM(J218:J219)</f>
        <v>0</v>
      </c>
      <c r="L220" s="194">
        <f>SUM(L218:L219)</f>
        <v>0</v>
      </c>
      <c r="N220" s="195">
        <f>SUM(N218:N219)</f>
        <v>0</v>
      </c>
      <c r="W220" s="159">
        <f>SUM(W218:W219)</f>
        <v>0</v>
      </c>
    </row>
    <row r="222" s="187" customFormat="1" ht="13.65" customHeight="1">
      <c r="B222" t="s" s="188">
        <v>103</v>
      </c>
    </row>
    <row r="223" s="187" customFormat="1" ht="21" customHeight="1">
      <c r="A223" s="189">
        <v>88</v>
      </c>
      <c r="B223" t="s" s="156">
        <v>529</v>
      </c>
      <c r="C223" t="s" s="156">
        <v>530</v>
      </c>
      <c r="D223" t="s" s="190">
        <v>531</v>
      </c>
      <c r="E223" s="159">
        <v>58.464</v>
      </c>
      <c r="F223" t="s" s="156">
        <v>171</v>
      </c>
      <c r="G223" s="155"/>
      <c r="H223" s="155">
        <f>ROUND(E223*G223,2)</f>
        <v>0</v>
      </c>
      <c r="J223" s="155">
        <f>ROUND(E223*G223,2)</f>
        <v>0</v>
      </c>
      <c r="O223" s="191">
        <v>20</v>
      </c>
      <c r="P223" t="s" s="156">
        <v>172</v>
      </c>
      <c r="V223" t="s" s="156">
        <v>388</v>
      </c>
      <c r="W223" s="159">
        <v>17.773</v>
      </c>
      <c r="Z223" t="s" s="156">
        <v>306</v>
      </c>
      <c r="AA223" t="s" s="156">
        <v>172</v>
      </c>
    </row>
    <row r="224" s="187" customFormat="1" ht="13.65" customHeight="1">
      <c r="D224" t="s" s="190">
        <v>484</v>
      </c>
      <c r="V224" t="s" s="156">
        <v>176</v>
      </c>
    </row>
    <row r="225" s="187" customFormat="1" ht="13.65" customHeight="1">
      <c r="A225" s="189">
        <v>89</v>
      </c>
      <c r="B225" t="s" s="156">
        <v>529</v>
      </c>
      <c r="C225" t="s" s="156">
        <v>532</v>
      </c>
      <c r="D225" t="s" s="190">
        <v>533</v>
      </c>
      <c r="E225" s="159">
        <v>106.15</v>
      </c>
      <c r="F225" t="s" s="156">
        <v>171</v>
      </c>
      <c r="G225" s="155"/>
      <c r="H225" s="155">
        <f>ROUND(E225*G225,2)</f>
        <v>0</v>
      </c>
      <c r="J225" s="155">
        <f>ROUND(E225*G225,2)</f>
        <v>0</v>
      </c>
      <c r="O225" s="191">
        <v>20</v>
      </c>
      <c r="P225" t="s" s="156">
        <v>172</v>
      </c>
      <c r="V225" t="s" s="156">
        <v>388</v>
      </c>
      <c r="W225" s="159">
        <v>32.057</v>
      </c>
      <c r="Z225" t="s" s="156">
        <v>534</v>
      </c>
      <c r="AA225" t="s" s="156">
        <v>535</v>
      </c>
    </row>
    <row r="226" s="187" customFormat="1" ht="13.65" customHeight="1">
      <c r="D226" t="s" s="190">
        <v>536</v>
      </c>
      <c r="V226" t="s" s="156">
        <v>176</v>
      </c>
    </row>
    <row r="227" s="187" customFormat="1" ht="13.65" customHeight="1">
      <c r="A227" s="189">
        <v>90</v>
      </c>
      <c r="B227" t="s" s="156">
        <v>529</v>
      </c>
      <c r="C227" t="s" s="156">
        <v>537</v>
      </c>
      <c r="D227" t="s" s="190">
        <v>538</v>
      </c>
      <c r="E227" s="159">
        <v>141.399</v>
      </c>
      <c r="F227" t="s" s="156">
        <v>423</v>
      </c>
      <c r="G227" s="155"/>
      <c r="H227" s="155">
        <f>ROUND(E227*G227,2)</f>
        <v>0</v>
      </c>
      <c r="J227" s="155">
        <f>ROUND(E227*G227,2)</f>
        <v>0</v>
      </c>
      <c r="O227" s="191">
        <v>20</v>
      </c>
      <c r="P227" t="s" s="156">
        <v>172</v>
      </c>
      <c r="V227" t="s" s="156">
        <v>388</v>
      </c>
      <c r="Z227" t="s" s="156">
        <v>534</v>
      </c>
      <c r="AA227" t="s" s="156">
        <v>539</v>
      </c>
    </row>
    <row r="228" s="187" customFormat="1" ht="13.65" customHeight="1">
      <c r="D228" t="s" s="192">
        <v>540</v>
      </c>
      <c r="E228" s="193">
        <f>J228</f>
        <v>0</v>
      </c>
      <c r="H228" s="193">
        <f>SUM(H222:H227)</f>
        <v>0</v>
      </c>
      <c r="I228" s="193">
        <f>SUM(I222:I227)</f>
        <v>0</v>
      </c>
      <c r="J228" s="193">
        <f>SUM(J222:J227)</f>
        <v>0</v>
      </c>
      <c r="L228" s="194">
        <f>SUM(L222:L227)</f>
        <v>0</v>
      </c>
      <c r="N228" s="195">
        <f>SUM(N222:N227)</f>
        <v>0</v>
      </c>
      <c r="W228" s="159">
        <f>SUM(W222:W227)</f>
        <v>49.83</v>
      </c>
    </row>
    <row r="230" s="187" customFormat="1" ht="13.65" customHeight="1">
      <c r="B230" t="s" s="188">
        <v>104</v>
      </c>
    </row>
    <row r="231" s="187" customFormat="1" ht="21" customHeight="1">
      <c r="A231" s="189">
        <v>91</v>
      </c>
      <c r="B231" t="s" s="156">
        <v>541</v>
      </c>
      <c r="C231" t="s" s="156">
        <v>542</v>
      </c>
      <c r="D231" t="s" s="190">
        <v>543</v>
      </c>
      <c r="E231" s="159">
        <v>29.832</v>
      </c>
      <c r="F231" t="s" s="156">
        <v>171</v>
      </c>
      <c r="G231" s="155"/>
      <c r="H231" s="155">
        <f>ROUND(E231*G231,2)</f>
        <v>0</v>
      </c>
      <c r="J231" s="155">
        <f>ROUND(E231*G231,2)</f>
        <v>0</v>
      </c>
      <c r="K231" s="158">
        <v>0.00118</v>
      </c>
      <c r="L231" s="158">
        <f>E231*K231</f>
        <v>0.03520176000000001</v>
      </c>
      <c r="O231" s="191">
        <v>20</v>
      </c>
      <c r="P231" t="s" s="156">
        <v>172</v>
      </c>
      <c r="V231" t="s" s="156">
        <v>388</v>
      </c>
      <c r="W231" s="159">
        <v>39.05</v>
      </c>
      <c r="Z231" t="s" s="156">
        <v>306</v>
      </c>
      <c r="AA231" t="s" s="156">
        <v>172</v>
      </c>
    </row>
    <row r="232" s="187" customFormat="1" ht="13.65" customHeight="1">
      <c r="D232" t="s" s="190">
        <v>544</v>
      </c>
      <c r="V232" t="s" s="156">
        <v>176</v>
      </c>
    </row>
    <row r="233" s="187" customFormat="1" ht="21" customHeight="1">
      <c r="A233" s="189">
        <v>92</v>
      </c>
      <c r="B233" t="s" s="156">
        <v>541</v>
      </c>
      <c r="C233" t="s" s="156">
        <v>545</v>
      </c>
      <c r="D233" t="s" s="190">
        <v>546</v>
      </c>
      <c r="E233" s="159">
        <v>88.485</v>
      </c>
      <c r="F233" t="s" s="156">
        <v>171</v>
      </c>
      <c r="G233" s="155"/>
      <c r="H233" s="155">
        <f>ROUND(E233*G233,2)</f>
        <v>0</v>
      </c>
      <c r="J233" s="155">
        <f>ROUND(E233*G233,2)</f>
        <v>0</v>
      </c>
      <c r="K233" s="158">
        <v>0.00118</v>
      </c>
      <c r="L233" s="158">
        <f>E233*K233</f>
        <v>0.1044123</v>
      </c>
      <c r="O233" s="191">
        <v>20</v>
      </c>
      <c r="P233" t="s" s="156">
        <v>172</v>
      </c>
      <c r="V233" t="s" s="156">
        <v>388</v>
      </c>
      <c r="W233" s="159">
        <v>115.827</v>
      </c>
      <c r="Z233" t="s" s="156">
        <v>306</v>
      </c>
      <c r="AA233" t="s" s="156">
        <v>172</v>
      </c>
    </row>
    <row r="234" s="187" customFormat="1" ht="21" customHeight="1">
      <c r="D234" t="s" s="190">
        <v>547</v>
      </c>
      <c r="V234" t="s" s="156">
        <v>176</v>
      </c>
    </row>
    <row r="235" s="187" customFormat="1" ht="13.65" customHeight="1">
      <c r="A235" s="189">
        <v>93</v>
      </c>
      <c r="B235" t="s" s="156">
        <v>541</v>
      </c>
      <c r="C235" t="s" s="156">
        <v>548</v>
      </c>
      <c r="D235" t="s" s="190">
        <v>549</v>
      </c>
      <c r="E235" s="159">
        <v>2</v>
      </c>
      <c r="F235" t="s" s="156">
        <v>171</v>
      </c>
      <c r="G235" s="155"/>
      <c r="H235" s="155">
        <f>ROUND(E235*G235,2)</f>
        <v>0</v>
      </c>
      <c r="J235" s="155">
        <f>ROUND(E235*G235,2)</f>
        <v>0</v>
      </c>
      <c r="K235" s="158">
        <v>0.0174</v>
      </c>
      <c r="L235" s="158">
        <f>E235*K235</f>
        <v>0.0348</v>
      </c>
      <c r="O235" s="191">
        <v>20</v>
      </c>
      <c r="P235" t="s" s="156">
        <v>172</v>
      </c>
      <c r="V235" t="s" s="156">
        <v>388</v>
      </c>
      <c r="W235" s="159">
        <v>1.612</v>
      </c>
      <c r="Z235" t="s" s="156">
        <v>271</v>
      </c>
      <c r="AA235" t="s" s="156">
        <v>550</v>
      </c>
    </row>
    <row r="236" s="187" customFormat="1" ht="13.65" customHeight="1">
      <c r="D236" t="s" s="190">
        <v>551</v>
      </c>
      <c r="V236" t="s" s="156">
        <v>176</v>
      </c>
    </row>
    <row r="237" s="187" customFormat="1" ht="21" customHeight="1">
      <c r="A237" s="189">
        <v>94</v>
      </c>
      <c r="B237" t="s" s="156">
        <v>541</v>
      </c>
      <c r="C237" t="s" s="156">
        <v>552</v>
      </c>
      <c r="D237" t="s" s="190">
        <v>553</v>
      </c>
      <c r="E237" s="159">
        <v>380.116</v>
      </c>
      <c r="F237" t="s" s="156">
        <v>171</v>
      </c>
      <c r="G237" s="155"/>
      <c r="H237" s="155">
        <f>ROUND(E237*G237,2)</f>
        <v>0</v>
      </c>
      <c r="J237" s="155">
        <f>ROUND(E237*G237,2)</f>
        <v>0</v>
      </c>
      <c r="K237" s="158">
        <v>0.02714</v>
      </c>
      <c r="L237" s="158">
        <f>E237*K237</f>
        <v>10.31634824</v>
      </c>
      <c r="O237" s="191">
        <v>20</v>
      </c>
      <c r="P237" t="s" s="156">
        <v>172</v>
      </c>
      <c r="V237" t="s" s="156">
        <v>388</v>
      </c>
      <c r="W237" s="159">
        <v>407.104</v>
      </c>
      <c r="Z237" t="s" s="156">
        <v>271</v>
      </c>
      <c r="AA237" t="s" s="156">
        <v>550</v>
      </c>
    </row>
    <row r="238" s="187" customFormat="1" ht="21" customHeight="1">
      <c r="D238" t="s" s="190">
        <v>554</v>
      </c>
      <c r="V238" t="s" s="156">
        <v>176</v>
      </c>
    </row>
    <row r="239" s="187" customFormat="1" ht="13.65" customHeight="1">
      <c r="D239" t="s" s="190">
        <v>555</v>
      </c>
      <c r="V239" t="s" s="156">
        <v>176</v>
      </c>
    </row>
    <row r="240" s="187" customFormat="1" ht="13.65" customHeight="1">
      <c r="D240" t="s" s="190">
        <v>556</v>
      </c>
      <c r="V240" t="s" s="156">
        <v>176</v>
      </c>
    </row>
    <row r="241" s="187" customFormat="1" ht="13.65" customHeight="1">
      <c r="A241" s="189">
        <v>95</v>
      </c>
      <c r="B241" t="s" s="156">
        <v>541</v>
      </c>
      <c r="C241" t="s" s="156">
        <v>557</v>
      </c>
      <c r="D241" t="s" s="190">
        <v>558</v>
      </c>
      <c r="E241" s="159">
        <v>16.725</v>
      </c>
      <c r="F241" t="s" s="156">
        <v>171</v>
      </c>
      <c r="G241" s="155"/>
      <c r="H241" s="155">
        <f>ROUND(E241*G241,2)</f>
        <v>0</v>
      </c>
      <c r="J241" s="155">
        <f>ROUND(E241*G241,2)</f>
        <v>0</v>
      </c>
      <c r="K241" s="158">
        <v>0.02947</v>
      </c>
      <c r="L241" s="158">
        <f>E241*K241</f>
        <v>0.49288575</v>
      </c>
      <c r="O241" s="191">
        <v>20</v>
      </c>
      <c r="P241" t="s" s="156">
        <v>172</v>
      </c>
      <c r="V241" t="s" s="156">
        <v>388</v>
      </c>
      <c r="W241" s="159">
        <v>17.912</v>
      </c>
      <c r="Z241" t="s" s="156">
        <v>271</v>
      </c>
      <c r="AA241" t="s" s="156">
        <v>550</v>
      </c>
    </row>
    <row r="242" s="187" customFormat="1" ht="13.65" customHeight="1">
      <c r="D242" t="s" s="190">
        <v>559</v>
      </c>
      <c r="V242" t="s" s="156">
        <v>176</v>
      </c>
    </row>
    <row r="243" s="187" customFormat="1" ht="21" customHeight="1">
      <c r="A243" s="189">
        <v>96</v>
      </c>
      <c r="B243" t="s" s="156">
        <v>541</v>
      </c>
      <c r="C243" t="s" s="156">
        <v>560</v>
      </c>
      <c r="D243" t="s" s="190">
        <v>561</v>
      </c>
      <c r="E243" s="159">
        <v>1</v>
      </c>
      <c r="F243" t="s" s="156">
        <v>562</v>
      </c>
      <c r="G243" s="155"/>
      <c r="H243" s="155">
        <f>ROUND(E243*G243,2)</f>
        <v>0</v>
      </c>
      <c r="J243" s="155">
        <f>ROUND(E243*G243,2)</f>
        <v>0</v>
      </c>
      <c r="O243" s="191">
        <v>20</v>
      </c>
      <c r="P243" t="s" s="156">
        <v>172</v>
      </c>
      <c r="V243" t="s" s="156">
        <v>388</v>
      </c>
      <c r="W243" s="159">
        <v>0.601</v>
      </c>
      <c r="Z243" t="s" s="156">
        <v>534</v>
      </c>
      <c r="AA243" t="s" s="156">
        <v>563</v>
      </c>
    </row>
    <row r="244" s="187" customFormat="1" ht="13.65" customHeight="1">
      <c r="A244" s="189">
        <v>97</v>
      </c>
      <c r="B244" t="s" s="156">
        <v>541</v>
      </c>
      <c r="C244" t="s" s="156">
        <v>564</v>
      </c>
      <c r="D244" t="s" s="190">
        <v>565</v>
      </c>
      <c r="E244" s="159">
        <v>2410.727</v>
      </c>
      <c r="F244" t="s" s="156">
        <v>423</v>
      </c>
      <c r="G244" s="155"/>
      <c r="H244" s="155">
        <f>ROUND(E244*G244,2)</f>
        <v>0</v>
      </c>
      <c r="J244" s="155">
        <f>ROUND(E244*G244,2)</f>
        <v>0</v>
      </c>
      <c r="O244" s="191">
        <v>20</v>
      </c>
      <c r="P244" t="s" s="156">
        <v>172</v>
      </c>
      <c r="V244" t="s" s="156">
        <v>388</v>
      </c>
      <c r="Z244" t="s" s="156">
        <v>534</v>
      </c>
      <c r="AA244" t="s" s="156">
        <v>566</v>
      </c>
    </row>
    <row r="245" s="187" customFormat="1" ht="13.65" customHeight="1">
      <c r="D245" t="s" s="192">
        <v>567</v>
      </c>
      <c r="E245" s="193">
        <f>J245</f>
        <v>0</v>
      </c>
      <c r="H245" s="193">
        <f>SUM(H230:H244)</f>
        <v>0</v>
      </c>
      <c r="I245" s="193">
        <f>SUM(I230:I244)</f>
        <v>0</v>
      </c>
      <c r="J245" s="193">
        <f>SUM(J230:J244)</f>
        <v>0</v>
      </c>
      <c r="L245" s="194">
        <f>SUM(L230:L244)</f>
        <v>10.98364805</v>
      </c>
      <c r="N245" s="195">
        <f>SUM(N230:N244)</f>
        <v>0</v>
      </c>
      <c r="W245" s="159">
        <f>SUM(W230:W244)</f>
        <v>582.106</v>
      </c>
    </row>
    <row r="247" s="187" customFormat="1" ht="13.65" customHeight="1">
      <c r="B247" t="s" s="188">
        <v>105</v>
      </c>
    </row>
    <row r="248" s="187" customFormat="1" ht="13.65" customHeight="1">
      <c r="A248" s="189">
        <v>98</v>
      </c>
      <c r="B248" t="s" s="156">
        <v>568</v>
      </c>
      <c r="C248" t="s" s="156">
        <v>569</v>
      </c>
      <c r="D248" t="s" s="190">
        <v>570</v>
      </c>
      <c r="E248" s="159">
        <v>1</v>
      </c>
      <c r="F248" t="s" s="156">
        <v>523</v>
      </c>
      <c r="G248" s="155"/>
      <c r="H248" s="155">
        <f>ROUND(E248*G248,2)</f>
        <v>0</v>
      </c>
      <c r="J248" s="155">
        <f>ROUND(E248*G248,2)</f>
        <v>0</v>
      </c>
      <c r="O248" s="191">
        <v>20</v>
      </c>
      <c r="P248" t="s" s="156">
        <v>172</v>
      </c>
      <c r="V248" t="s" s="156">
        <v>388</v>
      </c>
      <c r="Z248" t="s" s="156">
        <v>306</v>
      </c>
      <c r="AA248" t="s" s="156">
        <v>172</v>
      </c>
    </row>
    <row r="249" s="187" customFormat="1" ht="13.65" customHeight="1">
      <c r="A249" s="189">
        <v>99</v>
      </c>
      <c r="B249" t="s" s="156">
        <v>568</v>
      </c>
      <c r="C249" t="s" s="156">
        <v>571</v>
      </c>
      <c r="D249" t="s" s="190">
        <v>572</v>
      </c>
      <c r="E249" s="159">
        <v>19</v>
      </c>
      <c r="F249" t="s" s="156">
        <v>423</v>
      </c>
      <c r="G249" s="155"/>
      <c r="H249" s="155">
        <f>ROUND(E249*G249,2)</f>
        <v>0</v>
      </c>
      <c r="J249" s="155">
        <f>ROUND(E249*G249,2)</f>
        <v>0</v>
      </c>
      <c r="O249" s="191">
        <v>20</v>
      </c>
      <c r="P249" t="s" s="156">
        <v>172</v>
      </c>
      <c r="V249" t="s" s="156">
        <v>388</v>
      </c>
      <c r="Z249" t="s" s="156">
        <v>573</v>
      </c>
      <c r="AA249" t="s" s="156">
        <v>574</v>
      </c>
    </row>
    <row r="250" s="187" customFormat="1" ht="13.65" customHeight="1">
      <c r="D250" t="s" s="192">
        <v>575</v>
      </c>
      <c r="E250" s="193">
        <f>J250</f>
        <v>0</v>
      </c>
      <c r="H250" s="193">
        <f>SUM(H247:H249)</f>
        <v>0</v>
      </c>
      <c r="I250" s="193">
        <f>SUM(I247:I249)</f>
        <v>0</v>
      </c>
      <c r="J250" s="193">
        <f>SUM(J247:J249)</f>
        <v>0</v>
      </c>
      <c r="L250" s="194">
        <f>SUM(L247:L249)</f>
        <v>0</v>
      </c>
      <c r="N250" s="195">
        <f>SUM(N247:N249)</f>
        <v>0</v>
      </c>
      <c r="W250" s="159">
        <f>SUM(W247:W249)</f>
        <v>0</v>
      </c>
    </row>
    <row r="252" s="187" customFormat="1" ht="13.65" customHeight="1">
      <c r="B252" t="s" s="188">
        <v>106</v>
      </c>
    </row>
    <row r="253" s="187" customFormat="1" ht="21" customHeight="1">
      <c r="A253" s="189">
        <v>100</v>
      </c>
      <c r="B253" t="s" s="156">
        <v>576</v>
      </c>
      <c r="C253" t="s" s="156">
        <v>577</v>
      </c>
      <c r="D253" t="s" s="190">
        <v>578</v>
      </c>
      <c r="E253" s="159">
        <v>1</v>
      </c>
      <c r="F253" t="s" s="156">
        <v>254</v>
      </c>
      <c r="G253" s="155"/>
      <c r="H253" s="155">
        <f>ROUND(E253*G253,2)</f>
        <v>0</v>
      </c>
      <c r="J253" s="155">
        <f>ROUND(E253*G253,2)</f>
        <v>0</v>
      </c>
      <c r="O253" s="191">
        <v>20</v>
      </c>
      <c r="P253" t="s" s="156">
        <v>172</v>
      </c>
      <c r="V253" t="s" s="156">
        <v>388</v>
      </c>
      <c r="W253" s="159">
        <v>0.794</v>
      </c>
      <c r="Z253" t="s" s="156">
        <v>579</v>
      </c>
      <c r="AA253" t="s" s="156">
        <v>580</v>
      </c>
    </row>
    <row r="254" s="187" customFormat="1" ht="21" customHeight="1">
      <c r="A254" s="189">
        <v>101</v>
      </c>
      <c r="B254" t="s" s="156">
        <v>576</v>
      </c>
      <c r="C254" t="s" s="156">
        <v>581</v>
      </c>
      <c r="D254" t="s" s="190">
        <v>582</v>
      </c>
      <c r="E254" s="159">
        <v>8</v>
      </c>
      <c r="F254" t="s" s="156">
        <v>254</v>
      </c>
      <c r="G254" s="155"/>
      <c r="H254" s="155">
        <f>ROUND(E254*G254,2)</f>
        <v>0</v>
      </c>
      <c r="J254" s="155">
        <f>ROUND(E254*G254,2)</f>
        <v>0</v>
      </c>
      <c r="O254" s="191">
        <v>20</v>
      </c>
      <c r="P254" t="s" s="156">
        <v>172</v>
      </c>
      <c r="V254" t="s" s="156">
        <v>388</v>
      </c>
      <c r="W254" s="159">
        <v>6.352</v>
      </c>
      <c r="Z254" t="s" s="156">
        <v>579</v>
      </c>
      <c r="AA254" t="s" s="156">
        <v>580</v>
      </c>
    </row>
    <row r="255" s="187" customFormat="1" ht="21" customHeight="1">
      <c r="A255" s="189">
        <v>102</v>
      </c>
      <c r="B255" t="s" s="156">
        <v>576</v>
      </c>
      <c r="C255" t="s" s="156">
        <v>583</v>
      </c>
      <c r="D255" t="s" s="190">
        <v>584</v>
      </c>
      <c r="E255" s="159">
        <v>6</v>
      </c>
      <c r="F255" t="s" s="156">
        <v>254</v>
      </c>
      <c r="G255" s="155"/>
      <c r="H255" s="155">
        <f>ROUND(E255*G255,2)</f>
        <v>0</v>
      </c>
      <c r="J255" s="155">
        <f>ROUND(E255*G255,2)</f>
        <v>0</v>
      </c>
      <c r="O255" s="191">
        <v>20</v>
      </c>
      <c r="P255" t="s" s="156">
        <v>172</v>
      </c>
      <c r="V255" t="s" s="156">
        <v>388</v>
      </c>
      <c r="W255" s="159">
        <v>4.764</v>
      </c>
      <c r="Z255" t="s" s="156">
        <v>579</v>
      </c>
      <c r="AA255" t="s" s="156">
        <v>580</v>
      </c>
    </row>
    <row r="256" s="187" customFormat="1" ht="21" customHeight="1">
      <c r="A256" s="189">
        <v>103</v>
      </c>
      <c r="B256" t="s" s="156">
        <v>576</v>
      </c>
      <c r="C256" t="s" s="156">
        <v>585</v>
      </c>
      <c r="D256" t="s" s="190">
        <v>586</v>
      </c>
      <c r="E256" s="159">
        <v>2</v>
      </c>
      <c r="F256" t="s" s="156">
        <v>254</v>
      </c>
      <c r="G256" s="155"/>
      <c r="H256" s="155">
        <f>ROUND(E256*G256,2)</f>
        <v>0</v>
      </c>
      <c r="J256" s="155">
        <f>ROUND(E256*G256,2)</f>
        <v>0</v>
      </c>
      <c r="O256" s="191">
        <v>20</v>
      </c>
      <c r="P256" t="s" s="156">
        <v>172</v>
      </c>
      <c r="V256" t="s" s="156">
        <v>388</v>
      </c>
      <c r="W256" s="159">
        <v>1.588</v>
      </c>
      <c r="Z256" t="s" s="156">
        <v>579</v>
      </c>
      <c r="AA256" t="s" s="156">
        <v>580</v>
      </c>
    </row>
    <row r="257" s="187" customFormat="1" ht="13.65" customHeight="1">
      <c r="A257" s="189">
        <v>104</v>
      </c>
      <c r="B257" t="s" s="156">
        <v>576</v>
      </c>
      <c r="C257" t="s" s="156">
        <v>587</v>
      </c>
      <c r="D257" t="s" s="190">
        <v>588</v>
      </c>
      <c r="E257" s="159">
        <v>144.2</v>
      </c>
      <c r="F257" t="s" s="156">
        <v>423</v>
      </c>
      <c r="G257" s="155"/>
      <c r="H257" s="155">
        <f>ROUND(E257*G257,2)</f>
        <v>0</v>
      </c>
      <c r="J257" s="155">
        <f>ROUND(E257*G257,2)</f>
        <v>0</v>
      </c>
      <c r="O257" s="191">
        <v>20</v>
      </c>
      <c r="P257" t="s" s="156">
        <v>172</v>
      </c>
      <c r="V257" t="s" s="156">
        <v>388</v>
      </c>
      <c r="Z257" t="s" s="156">
        <v>534</v>
      </c>
      <c r="AA257" t="s" s="156">
        <v>589</v>
      </c>
    </row>
    <row r="258" s="187" customFormat="1" ht="13.65" customHeight="1">
      <c r="D258" t="s" s="192">
        <v>590</v>
      </c>
      <c r="E258" s="193">
        <f>J258</f>
        <v>0</v>
      </c>
      <c r="H258" s="193">
        <f>SUM(H252:H257)</f>
        <v>0</v>
      </c>
      <c r="I258" s="193">
        <f>SUM(I252:I257)</f>
        <v>0</v>
      </c>
      <c r="J258" s="193">
        <f>SUM(J252:J257)</f>
        <v>0</v>
      </c>
      <c r="L258" s="194">
        <f>SUM(L252:L257)</f>
        <v>0</v>
      </c>
      <c r="N258" s="195">
        <f>SUM(N252:N257)</f>
        <v>0</v>
      </c>
      <c r="W258" s="159">
        <f>SUM(W252:W257)</f>
        <v>13.498</v>
      </c>
    </row>
    <row r="260" s="187" customFormat="1" ht="13.65" customHeight="1">
      <c r="B260" t="s" s="188">
        <v>107</v>
      </c>
    </row>
    <row r="261" s="187" customFormat="1" ht="13.65" customHeight="1">
      <c r="A261" s="189">
        <v>105</v>
      </c>
      <c r="B261" t="s" s="156">
        <v>591</v>
      </c>
      <c r="C261" t="s" s="156">
        <v>592</v>
      </c>
      <c r="D261" t="s" s="190">
        <v>593</v>
      </c>
      <c r="E261" s="159">
        <v>42.8</v>
      </c>
      <c r="F261" t="s" s="156">
        <v>171</v>
      </c>
      <c r="G261" s="155"/>
      <c r="H261" s="155">
        <f>ROUND(E261*G261,2)</f>
        <v>0</v>
      </c>
      <c r="J261" s="155">
        <f>ROUND(E261*G261,2)</f>
        <v>0</v>
      </c>
      <c r="K261" s="158">
        <v>0.00011</v>
      </c>
      <c r="L261" s="158">
        <f>E261*K261</f>
        <v>0.004708</v>
      </c>
      <c r="O261" s="191">
        <v>20</v>
      </c>
      <c r="P261" t="s" s="156">
        <v>172</v>
      </c>
      <c r="V261" t="s" s="156">
        <v>388</v>
      </c>
      <c r="W261" s="159">
        <v>20.63</v>
      </c>
      <c r="Z261" t="s" s="156">
        <v>594</v>
      </c>
      <c r="AA261" t="s" s="156">
        <v>595</v>
      </c>
    </row>
    <row r="262" s="187" customFormat="1" ht="13.65" customHeight="1">
      <c r="D262" t="s" s="190">
        <v>596</v>
      </c>
      <c r="V262" t="s" s="156">
        <v>176</v>
      </c>
    </row>
    <row r="263" s="187" customFormat="1" ht="13.65" customHeight="1">
      <c r="A263" s="189">
        <v>106</v>
      </c>
      <c r="B263" t="s" s="156">
        <v>591</v>
      </c>
      <c r="C263" t="s" s="156">
        <v>597</v>
      </c>
      <c r="D263" t="s" s="190">
        <v>598</v>
      </c>
      <c r="E263" s="159">
        <v>1</v>
      </c>
      <c r="F263" t="s" s="156">
        <v>562</v>
      </c>
      <c r="G263" s="155"/>
      <c r="H263" s="155">
        <f>ROUND(E263*G263,2)</f>
        <v>0</v>
      </c>
      <c r="J263" s="155">
        <f>ROUND(E263*G263,2)</f>
        <v>0</v>
      </c>
      <c r="K263" s="158">
        <v>0.00011</v>
      </c>
      <c r="L263" s="158">
        <f>E263*K263</f>
        <v>0.00011</v>
      </c>
      <c r="O263" s="191">
        <v>20</v>
      </c>
      <c r="P263" t="s" s="156">
        <v>172</v>
      </c>
      <c r="V263" t="s" s="156">
        <v>388</v>
      </c>
      <c r="W263" s="159">
        <v>0.482</v>
      </c>
      <c r="Z263" t="s" s="156">
        <v>594</v>
      </c>
      <c r="AA263" t="s" s="156">
        <v>595</v>
      </c>
    </row>
    <row r="264" s="187" customFormat="1" ht="21" customHeight="1">
      <c r="A264" s="189">
        <v>107</v>
      </c>
      <c r="B264" t="s" s="156">
        <v>591</v>
      </c>
      <c r="C264" t="s" s="156">
        <v>599</v>
      </c>
      <c r="D264" t="s" s="190">
        <v>600</v>
      </c>
      <c r="E264" s="159">
        <v>1</v>
      </c>
      <c r="F264" t="s" s="156">
        <v>562</v>
      </c>
      <c r="G264" s="155"/>
      <c r="H264" s="155">
        <f>ROUND(E264*G264,2)</f>
        <v>0</v>
      </c>
      <c r="J264" s="155">
        <f>ROUND(E264*G264,2)</f>
        <v>0</v>
      </c>
      <c r="K264" s="158">
        <v>0.00011</v>
      </c>
      <c r="L264" s="158">
        <f>E264*K264</f>
        <v>0.00011</v>
      </c>
      <c r="O264" s="191">
        <v>20</v>
      </c>
      <c r="P264" t="s" s="156">
        <v>172</v>
      </c>
      <c r="V264" t="s" s="156">
        <v>388</v>
      </c>
      <c r="W264" s="159">
        <v>0.482</v>
      </c>
      <c r="Z264" t="s" s="156">
        <v>594</v>
      </c>
      <c r="AA264" t="s" s="156">
        <v>595</v>
      </c>
    </row>
    <row r="265" s="187" customFormat="1" ht="21" customHeight="1">
      <c r="A265" s="189">
        <v>108</v>
      </c>
      <c r="B265" t="s" s="156">
        <v>591</v>
      </c>
      <c r="C265" t="s" s="156">
        <v>601</v>
      </c>
      <c r="D265" t="s" s="190">
        <v>602</v>
      </c>
      <c r="E265" s="159">
        <v>6.55</v>
      </c>
      <c r="F265" t="s" s="156">
        <v>321</v>
      </c>
      <c r="G265" s="155"/>
      <c r="H265" s="155">
        <f>ROUND(E265*G265,2)</f>
        <v>0</v>
      </c>
      <c r="J265" s="155">
        <f>ROUND(E265*G265,2)</f>
        <v>0</v>
      </c>
      <c r="K265" s="158">
        <v>9.000000000000001e-05</v>
      </c>
      <c r="L265" s="158">
        <f>E265*K265</f>
        <v>0.0005895000000000001</v>
      </c>
      <c r="O265" s="191">
        <v>20</v>
      </c>
      <c r="P265" t="s" s="156">
        <v>172</v>
      </c>
      <c r="V265" t="s" s="156">
        <v>388</v>
      </c>
      <c r="W265" s="159">
        <v>6.34</v>
      </c>
      <c r="Z265" t="s" s="156">
        <v>594</v>
      </c>
      <c r="AA265" t="s" s="156">
        <v>603</v>
      </c>
    </row>
    <row r="266" s="187" customFormat="1" ht="13.65" customHeight="1">
      <c r="D266" t="s" s="190">
        <v>604</v>
      </c>
      <c r="V266" t="s" s="156">
        <v>176</v>
      </c>
    </row>
    <row r="267" s="187" customFormat="1" ht="13.65" customHeight="1">
      <c r="A267" s="189">
        <v>109</v>
      </c>
      <c r="B267" t="s" s="156">
        <v>591</v>
      </c>
      <c r="C267" t="s" s="156">
        <v>605</v>
      </c>
      <c r="D267" t="s" s="190">
        <v>606</v>
      </c>
      <c r="E267" s="159">
        <v>1</v>
      </c>
      <c r="F267" t="s" s="156">
        <v>254</v>
      </c>
      <c r="G267" s="155"/>
      <c r="H267" s="155">
        <f>ROUND(E267*G267,2)</f>
        <v>0</v>
      </c>
      <c r="J267" s="155">
        <f>ROUND(E267*G267,2)</f>
        <v>0</v>
      </c>
      <c r="K267" s="158">
        <v>9.000000000000001e-05</v>
      </c>
      <c r="L267" s="158">
        <f>E267*K267</f>
        <v>9.000000000000001e-05</v>
      </c>
      <c r="O267" s="191">
        <v>20</v>
      </c>
      <c r="P267" t="s" s="156">
        <v>172</v>
      </c>
      <c r="V267" t="s" s="156">
        <v>388</v>
      </c>
      <c r="W267" s="159">
        <v>0.968</v>
      </c>
      <c r="Z267" t="s" s="156">
        <v>594</v>
      </c>
      <c r="AA267" t="s" s="156">
        <v>603</v>
      </c>
    </row>
    <row r="268" s="187" customFormat="1" ht="21" customHeight="1">
      <c r="A268" s="189">
        <v>110</v>
      </c>
      <c r="B268" t="s" s="156">
        <v>591</v>
      </c>
      <c r="C268" t="s" s="156">
        <v>607</v>
      </c>
      <c r="D268" t="s" s="190">
        <v>608</v>
      </c>
      <c r="E268" s="159">
        <v>1</v>
      </c>
      <c r="F268" t="s" s="156">
        <v>254</v>
      </c>
      <c r="G268" s="155"/>
      <c r="H268" s="155">
        <f>ROUND(E268*G268,2)</f>
        <v>0</v>
      </c>
      <c r="J268" s="155">
        <f>ROUND(E268*G268,2)</f>
        <v>0</v>
      </c>
      <c r="K268" s="158">
        <v>0.00054</v>
      </c>
      <c r="L268" s="158">
        <f>E268*K268</f>
        <v>0.00054</v>
      </c>
      <c r="O268" s="191">
        <v>20</v>
      </c>
      <c r="P268" t="s" s="156">
        <v>172</v>
      </c>
      <c r="V268" t="s" s="156">
        <v>388</v>
      </c>
      <c r="W268" s="159">
        <v>2.54</v>
      </c>
      <c r="Z268" t="s" s="156">
        <v>579</v>
      </c>
      <c r="AA268" t="s" s="156">
        <v>609</v>
      </c>
    </row>
    <row r="269" s="187" customFormat="1" ht="21" customHeight="1">
      <c r="A269" s="189">
        <v>111</v>
      </c>
      <c r="B269" t="s" s="156">
        <v>591</v>
      </c>
      <c r="C269" t="s" s="156">
        <v>610</v>
      </c>
      <c r="D269" t="s" s="190">
        <v>611</v>
      </c>
      <c r="E269" s="159">
        <v>2</v>
      </c>
      <c r="F269" t="s" s="156">
        <v>254</v>
      </c>
      <c r="G269" s="155"/>
      <c r="H269" s="155">
        <f>ROUND(E269*G269,2)</f>
        <v>0</v>
      </c>
      <c r="J269" s="155">
        <f>ROUND(E269*G269,2)</f>
        <v>0</v>
      </c>
      <c r="K269" s="158">
        <v>0.00055</v>
      </c>
      <c r="L269" s="158">
        <f>E269*K269</f>
        <v>0.0011</v>
      </c>
      <c r="O269" s="191">
        <v>20</v>
      </c>
      <c r="P269" t="s" s="156">
        <v>172</v>
      </c>
      <c r="V269" t="s" s="156">
        <v>388</v>
      </c>
      <c r="W269" s="159">
        <v>5.196</v>
      </c>
      <c r="Z269" t="s" s="156">
        <v>579</v>
      </c>
      <c r="AA269" t="s" s="156">
        <v>612</v>
      </c>
    </row>
    <row r="270" s="187" customFormat="1" ht="21" customHeight="1">
      <c r="A270" s="189">
        <v>112</v>
      </c>
      <c r="B270" t="s" s="156">
        <v>591</v>
      </c>
      <c r="C270" t="s" s="156">
        <v>613</v>
      </c>
      <c r="D270" t="s" s="190">
        <v>614</v>
      </c>
      <c r="E270" s="159">
        <v>1</v>
      </c>
      <c r="F270" t="s" s="156">
        <v>254</v>
      </c>
      <c r="G270" s="155"/>
      <c r="H270" s="155">
        <f>ROUND(E270*G270,2)</f>
        <v>0</v>
      </c>
      <c r="J270" s="155">
        <f>ROUND(E270*G270,2)</f>
        <v>0</v>
      </c>
      <c r="K270" s="158">
        <v>0.00063</v>
      </c>
      <c r="L270" s="158">
        <f>E270*K270</f>
        <v>0.00063</v>
      </c>
      <c r="O270" s="191">
        <v>20</v>
      </c>
      <c r="P270" t="s" s="156">
        <v>172</v>
      </c>
      <c r="V270" t="s" s="156">
        <v>388</v>
      </c>
      <c r="W270" s="159">
        <v>2.865</v>
      </c>
      <c r="Z270" t="s" s="156">
        <v>579</v>
      </c>
      <c r="AA270" t="s" s="156">
        <v>615</v>
      </c>
    </row>
    <row r="271" s="187" customFormat="1" ht="21" customHeight="1">
      <c r="A271" s="189">
        <v>113</v>
      </c>
      <c r="B271" t="s" s="156">
        <v>591</v>
      </c>
      <c r="C271" t="s" s="156">
        <v>616</v>
      </c>
      <c r="D271" t="s" s="190">
        <v>617</v>
      </c>
      <c r="E271" s="159">
        <v>1</v>
      </c>
      <c r="F271" t="s" s="156">
        <v>254</v>
      </c>
      <c r="G271" s="155"/>
      <c r="H271" s="155">
        <f>ROUND(E271*G271,2)</f>
        <v>0</v>
      </c>
      <c r="J271" s="155">
        <f>ROUND(E271*G271,2)</f>
        <v>0</v>
      </c>
      <c r="K271" s="158">
        <v>0.0006400000000000001</v>
      </c>
      <c r="L271" s="158">
        <f>E271*K271</f>
        <v>0.0006400000000000001</v>
      </c>
      <c r="O271" s="191">
        <v>20</v>
      </c>
      <c r="P271" t="s" s="156">
        <v>172</v>
      </c>
      <c r="V271" t="s" s="156">
        <v>388</v>
      </c>
      <c r="W271" s="159">
        <v>2.924</v>
      </c>
      <c r="Z271" t="s" s="156">
        <v>579</v>
      </c>
      <c r="AA271" t="s" s="156">
        <v>618</v>
      </c>
    </row>
    <row r="272" s="187" customFormat="1" ht="21" customHeight="1">
      <c r="A272" s="189">
        <v>114</v>
      </c>
      <c r="B272" t="s" s="156">
        <v>591</v>
      </c>
      <c r="C272" t="s" s="156">
        <v>619</v>
      </c>
      <c r="D272" t="s" s="190">
        <v>620</v>
      </c>
      <c r="E272" s="159">
        <v>1</v>
      </c>
      <c r="F272" t="s" s="156">
        <v>254</v>
      </c>
      <c r="G272" s="155"/>
      <c r="H272" s="155">
        <f>ROUND(E272*G272,2)</f>
        <v>0</v>
      </c>
      <c r="J272" s="155">
        <f>ROUND(E272*G272,2)</f>
        <v>0</v>
      </c>
      <c r="K272" s="158">
        <v>0.0006400000000000001</v>
      </c>
      <c r="L272" s="158">
        <f>E272*K272</f>
        <v>0.0006400000000000001</v>
      </c>
      <c r="O272" s="191">
        <v>20</v>
      </c>
      <c r="P272" t="s" s="156">
        <v>172</v>
      </c>
      <c r="V272" t="s" s="156">
        <v>388</v>
      </c>
      <c r="W272" s="159">
        <v>2.924</v>
      </c>
      <c r="Z272" t="s" s="156">
        <v>579</v>
      </c>
      <c r="AA272" t="s" s="156">
        <v>618</v>
      </c>
    </row>
    <row r="273" s="187" customFormat="1" ht="21" customHeight="1">
      <c r="A273" s="189">
        <v>115</v>
      </c>
      <c r="B273" t="s" s="156">
        <v>591</v>
      </c>
      <c r="C273" t="s" s="156">
        <v>621</v>
      </c>
      <c r="D273" t="s" s="190">
        <v>622</v>
      </c>
      <c r="E273" s="159">
        <v>2</v>
      </c>
      <c r="F273" t="s" s="156">
        <v>254</v>
      </c>
      <c r="G273" s="155"/>
      <c r="H273" s="155">
        <f>ROUND(E273*G273,2)</f>
        <v>0</v>
      </c>
      <c r="J273" s="155">
        <f>ROUND(E273*G273,2)</f>
        <v>0</v>
      </c>
      <c r="K273" s="158">
        <v>0.0006400000000000001</v>
      </c>
      <c r="L273" s="158">
        <f>E273*K273</f>
        <v>0.00128</v>
      </c>
      <c r="O273" s="191">
        <v>20</v>
      </c>
      <c r="P273" t="s" s="156">
        <v>172</v>
      </c>
      <c r="V273" t="s" s="156">
        <v>388</v>
      </c>
      <c r="W273" s="159">
        <v>5.848</v>
      </c>
      <c r="Z273" t="s" s="156">
        <v>579</v>
      </c>
      <c r="AA273" t="s" s="156">
        <v>618</v>
      </c>
    </row>
    <row r="274" s="187" customFormat="1" ht="21" customHeight="1">
      <c r="A274" s="189">
        <v>116</v>
      </c>
      <c r="B274" t="s" s="156">
        <v>591</v>
      </c>
      <c r="C274" t="s" s="156">
        <v>623</v>
      </c>
      <c r="D274" t="s" s="190">
        <v>624</v>
      </c>
      <c r="E274" s="159">
        <v>2</v>
      </c>
      <c r="F274" t="s" s="156">
        <v>254</v>
      </c>
      <c r="G274" s="155"/>
      <c r="H274" s="155">
        <f>ROUND(E274*G274,2)</f>
        <v>0</v>
      </c>
      <c r="J274" s="155">
        <f>ROUND(E274*G274,2)</f>
        <v>0</v>
      </c>
      <c r="K274" s="158">
        <v>0.0006400000000000001</v>
      </c>
      <c r="L274" s="158">
        <f>E274*K274</f>
        <v>0.00128</v>
      </c>
      <c r="O274" s="191">
        <v>20</v>
      </c>
      <c r="P274" t="s" s="156">
        <v>172</v>
      </c>
      <c r="V274" t="s" s="156">
        <v>388</v>
      </c>
      <c r="W274" s="159">
        <v>5.848</v>
      </c>
      <c r="Z274" t="s" s="156">
        <v>579</v>
      </c>
      <c r="AA274" t="s" s="156">
        <v>618</v>
      </c>
    </row>
    <row r="275" s="187" customFormat="1" ht="21" customHeight="1">
      <c r="A275" s="189">
        <v>117</v>
      </c>
      <c r="B275" t="s" s="156">
        <v>591</v>
      </c>
      <c r="C275" t="s" s="156">
        <v>625</v>
      </c>
      <c r="D275" t="s" s="190">
        <v>626</v>
      </c>
      <c r="E275" s="159">
        <v>1</v>
      </c>
      <c r="F275" t="s" s="156">
        <v>254</v>
      </c>
      <c r="G275" s="155"/>
      <c r="H275" s="155">
        <f>ROUND(E275*G275,2)</f>
        <v>0</v>
      </c>
      <c r="J275" s="155">
        <f>ROUND(E275*G275,2)</f>
        <v>0</v>
      </c>
      <c r="K275" s="158">
        <v>0.0006400000000000001</v>
      </c>
      <c r="L275" s="158">
        <f>E275*K275</f>
        <v>0.0006400000000000001</v>
      </c>
      <c r="O275" s="191">
        <v>20</v>
      </c>
      <c r="P275" t="s" s="156">
        <v>172</v>
      </c>
      <c r="V275" t="s" s="156">
        <v>388</v>
      </c>
      <c r="W275" s="159">
        <v>2.924</v>
      </c>
      <c r="Z275" t="s" s="156">
        <v>579</v>
      </c>
      <c r="AA275" t="s" s="156">
        <v>618</v>
      </c>
    </row>
    <row r="276" s="187" customFormat="1" ht="21" customHeight="1">
      <c r="A276" s="189">
        <v>118</v>
      </c>
      <c r="B276" t="s" s="156">
        <v>591</v>
      </c>
      <c r="C276" t="s" s="156">
        <v>627</v>
      </c>
      <c r="D276" t="s" s="190">
        <v>628</v>
      </c>
      <c r="E276" s="159">
        <v>3</v>
      </c>
      <c r="F276" t="s" s="156">
        <v>254</v>
      </c>
      <c r="G276" s="155"/>
      <c r="H276" s="155">
        <f>ROUND(E276*G276,2)</f>
        <v>0</v>
      </c>
      <c r="J276" s="155">
        <f>ROUND(E276*G276,2)</f>
        <v>0</v>
      </c>
      <c r="K276" s="158">
        <v>0.0006400000000000001</v>
      </c>
      <c r="L276" s="158">
        <f>E276*K276</f>
        <v>0.00192</v>
      </c>
      <c r="O276" s="191">
        <v>20</v>
      </c>
      <c r="P276" t="s" s="156">
        <v>172</v>
      </c>
      <c r="V276" t="s" s="156">
        <v>388</v>
      </c>
      <c r="W276" s="159">
        <v>8.772</v>
      </c>
      <c r="Z276" t="s" s="156">
        <v>579</v>
      </c>
      <c r="AA276" t="s" s="156">
        <v>618</v>
      </c>
    </row>
    <row r="277" s="187" customFormat="1" ht="21" customHeight="1">
      <c r="A277" s="189">
        <v>119</v>
      </c>
      <c r="B277" t="s" s="156">
        <v>591</v>
      </c>
      <c r="C277" t="s" s="156">
        <v>629</v>
      </c>
      <c r="D277" t="s" s="190">
        <v>630</v>
      </c>
      <c r="E277" s="159">
        <v>1</v>
      </c>
      <c r="F277" t="s" s="156">
        <v>254</v>
      </c>
      <c r="G277" s="155"/>
      <c r="H277" s="155">
        <f>ROUND(E277*G277,2)</f>
        <v>0</v>
      </c>
      <c r="J277" s="155">
        <f>ROUND(E277*G277,2)</f>
        <v>0</v>
      </c>
      <c r="K277" s="158">
        <v>0.00062</v>
      </c>
      <c r="L277" s="158">
        <f>E277*K277</f>
        <v>0.00062</v>
      </c>
      <c r="O277" s="191">
        <v>20</v>
      </c>
      <c r="P277" t="s" s="156">
        <v>172</v>
      </c>
      <c r="V277" t="s" s="156">
        <v>388</v>
      </c>
      <c r="W277" s="159">
        <v>2.749</v>
      </c>
      <c r="Z277" t="s" s="156">
        <v>579</v>
      </c>
      <c r="AA277" t="s" s="156">
        <v>631</v>
      </c>
    </row>
    <row r="278" s="187" customFormat="1" ht="13.65" customHeight="1">
      <c r="A278" s="189">
        <v>120</v>
      </c>
      <c r="B278" t="s" s="156">
        <v>591</v>
      </c>
      <c r="C278" t="s" s="156">
        <v>632</v>
      </c>
      <c r="D278" t="s" s="190">
        <v>633</v>
      </c>
      <c r="E278" s="159">
        <v>1</v>
      </c>
      <c r="F278" t="s" s="156">
        <v>254</v>
      </c>
      <c r="G278" s="155"/>
      <c r="H278" s="155">
        <f>ROUND(E278*G278,2)</f>
        <v>0</v>
      </c>
      <c r="J278" s="155">
        <f>ROUND(E278*G278,2)</f>
        <v>0</v>
      </c>
      <c r="K278" s="158">
        <v>0.00063</v>
      </c>
      <c r="L278" s="158">
        <f>E278*K278</f>
        <v>0.00063</v>
      </c>
      <c r="O278" s="191">
        <v>20</v>
      </c>
      <c r="P278" t="s" s="156">
        <v>172</v>
      </c>
      <c r="V278" t="s" s="156">
        <v>388</v>
      </c>
      <c r="W278" s="159">
        <v>2.807</v>
      </c>
      <c r="Z278" t="s" s="156">
        <v>579</v>
      </c>
      <c r="AA278" t="s" s="156">
        <v>634</v>
      </c>
    </row>
    <row r="279" s="187" customFormat="1" ht="21" customHeight="1">
      <c r="A279" s="189">
        <v>121</v>
      </c>
      <c r="B279" t="s" s="156">
        <v>591</v>
      </c>
      <c r="C279" t="s" s="156">
        <v>635</v>
      </c>
      <c r="D279" t="s" s="190">
        <v>636</v>
      </c>
      <c r="E279" s="159">
        <v>1</v>
      </c>
      <c r="F279" t="s" s="156">
        <v>562</v>
      </c>
      <c r="G279" s="155"/>
      <c r="H279" s="155">
        <f>ROUND(E279*G279,2)</f>
        <v>0</v>
      </c>
      <c r="J279" s="155">
        <f>ROUND(E279*G279,2)</f>
        <v>0</v>
      </c>
      <c r="K279" s="158">
        <v>5e-05</v>
      </c>
      <c r="L279" s="158">
        <f>E279*K279</f>
        <v>5e-05</v>
      </c>
      <c r="O279" s="191">
        <v>20</v>
      </c>
      <c r="P279" t="s" s="156">
        <v>172</v>
      </c>
      <c r="V279" t="s" s="156">
        <v>388</v>
      </c>
      <c r="W279" s="159">
        <v>0.035</v>
      </c>
      <c r="Z279" t="s" s="156">
        <v>594</v>
      </c>
      <c r="AA279" t="s" s="156">
        <v>637</v>
      </c>
    </row>
    <row r="280" s="187" customFormat="1" ht="21" customHeight="1">
      <c r="A280" s="189">
        <v>122</v>
      </c>
      <c r="B280" t="s" s="156">
        <v>591</v>
      </c>
      <c r="C280" t="s" s="156">
        <v>638</v>
      </c>
      <c r="D280" t="s" s="190">
        <v>639</v>
      </c>
      <c r="E280" s="159">
        <v>612.107</v>
      </c>
      <c r="F280" t="s" s="156">
        <v>423</v>
      </c>
      <c r="G280" s="155"/>
      <c r="H280" s="155">
        <f>ROUND(E280*G280,2)</f>
        <v>0</v>
      </c>
      <c r="J280" s="155">
        <f>ROUND(E280*G280,2)</f>
        <v>0</v>
      </c>
      <c r="O280" s="191">
        <v>20</v>
      </c>
      <c r="P280" t="s" s="156">
        <v>172</v>
      </c>
      <c r="V280" t="s" s="156">
        <v>388</v>
      </c>
      <c r="Z280" t="s" s="156">
        <v>594</v>
      </c>
      <c r="AA280" t="s" s="156">
        <v>640</v>
      </c>
    </row>
    <row r="281" s="187" customFormat="1" ht="13.65" customHeight="1">
      <c r="D281" t="s" s="192">
        <v>641</v>
      </c>
      <c r="E281" s="193">
        <f>J281</f>
        <v>0</v>
      </c>
      <c r="H281" s="193">
        <f>SUM(H260:H280)</f>
        <v>0</v>
      </c>
      <c r="I281" s="193">
        <f>SUM(I260:I280)</f>
        <v>0</v>
      </c>
      <c r="J281" s="193">
        <f>SUM(J260:J280)</f>
        <v>0</v>
      </c>
      <c r="L281" s="194">
        <f>SUM(L260:L280)</f>
        <v>0.0155775</v>
      </c>
      <c r="N281" s="195">
        <f>SUM(N260:N280)</f>
        <v>0</v>
      </c>
      <c r="W281" s="159">
        <f>SUM(W260:W280)</f>
        <v>74.33399999999999</v>
      </c>
    </row>
    <row r="283" s="187" customFormat="1" ht="13.65" customHeight="1">
      <c r="B283" t="s" s="188">
        <v>108</v>
      </c>
    </row>
    <row r="284" s="187" customFormat="1" ht="13.65" customHeight="1">
      <c r="A284" s="189">
        <v>123</v>
      </c>
      <c r="B284" t="s" s="156">
        <v>642</v>
      </c>
      <c r="C284" t="s" s="156">
        <v>643</v>
      </c>
      <c r="D284" t="s" s="190">
        <v>644</v>
      </c>
      <c r="E284" s="159">
        <v>24.456</v>
      </c>
      <c r="F284" t="s" s="156">
        <v>321</v>
      </c>
      <c r="G284" s="155"/>
      <c r="H284" s="155">
        <f>ROUND(E284*G284,2)</f>
        <v>0</v>
      </c>
      <c r="J284" s="155">
        <f>ROUND(E284*G284,2)</f>
        <v>0</v>
      </c>
      <c r="K284" s="158">
        <v>0.00055</v>
      </c>
      <c r="L284" s="158">
        <f>E284*K284</f>
        <v>0.0134508</v>
      </c>
      <c r="O284" s="191">
        <v>20</v>
      </c>
      <c r="P284" t="s" s="156">
        <v>172</v>
      </c>
      <c r="V284" t="s" s="156">
        <v>388</v>
      </c>
      <c r="W284" s="159">
        <v>3.399</v>
      </c>
      <c r="Z284" t="s" s="156">
        <v>645</v>
      </c>
      <c r="AA284" t="s" s="156">
        <v>646</v>
      </c>
    </row>
    <row r="285" s="187" customFormat="1" ht="13.65" customHeight="1">
      <c r="D285" t="s" s="190">
        <v>647</v>
      </c>
      <c r="V285" t="s" s="156">
        <v>176</v>
      </c>
    </row>
    <row r="286" s="187" customFormat="1" ht="13.65" customHeight="1">
      <c r="D286" t="s" s="190">
        <v>648</v>
      </c>
      <c r="V286" t="s" s="156">
        <v>176</v>
      </c>
    </row>
    <row r="287" s="187" customFormat="1" ht="13.65" customHeight="1">
      <c r="A287" s="189">
        <v>124</v>
      </c>
      <c r="B287" t="s" s="156">
        <v>642</v>
      </c>
      <c r="C287" t="s" s="156">
        <v>649</v>
      </c>
      <c r="D287" t="s" s="190">
        <v>650</v>
      </c>
      <c r="E287" s="159">
        <v>81.08499999999999</v>
      </c>
      <c r="F287" t="s" s="156">
        <v>171</v>
      </c>
      <c r="G287" s="155"/>
      <c r="H287" s="155">
        <f>ROUND(E287*G287,2)</f>
        <v>0</v>
      </c>
      <c r="J287" s="155">
        <f>ROUND(E287*G287,2)</f>
        <v>0</v>
      </c>
      <c r="K287" s="158">
        <v>0.00491</v>
      </c>
      <c r="L287" s="158">
        <f>E287*K287</f>
        <v>0.39812735</v>
      </c>
      <c r="O287" s="191">
        <v>20</v>
      </c>
      <c r="P287" t="s" s="156">
        <v>172</v>
      </c>
      <c r="V287" t="s" s="156">
        <v>388</v>
      </c>
      <c r="W287" s="159">
        <v>66.733</v>
      </c>
      <c r="Z287" t="s" s="156">
        <v>645</v>
      </c>
      <c r="AA287" t="s" s="156">
        <v>651</v>
      </c>
    </row>
    <row r="288" s="187" customFormat="1" ht="13.65" customHeight="1">
      <c r="D288" t="s" s="190">
        <v>310</v>
      </c>
      <c r="V288" t="s" s="156">
        <v>176</v>
      </c>
    </row>
    <row r="289" s="187" customFormat="1" ht="13.65" customHeight="1">
      <c r="D289" t="s" s="190">
        <v>307</v>
      </c>
      <c r="V289" t="s" s="156">
        <v>176</v>
      </c>
    </row>
    <row r="290" s="187" customFormat="1" ht="13.65" customHeight="1">
      <c r="D290" t="s" s="190">
        <v>652</v>
      </c>
      <c r="V290" t="s" s="156">
        <v>176</v>
      </c>
    </row>
    <row r="291" s="187" customFormat="1" ht="13.65" customHeight="1">
      <c r="A291" s="189">
        <v>125</v>
      </c>
      <c r="B291" t="s" s="156">
        <v>258</v>
      </c>
      <c r="C291" t="s" s="156">
        <v>653</v>
      </c>
      <c r="D291" t="s" s="190">
        <v>654</v>
      </c>
      <c r="E291" s="159">
        <v>90.21299999999999</v>
      </c>
      <c r="F291" t="s" s="156">
        <v>171</v>
      </c>
      <c r="G291" s="155"/>
      <c r="I291" s="155">
        <f>ROUND(E291*G291,2)</f>
        <v>0</v>
      </c>
      <c r="J291" s="155">
        <f>ROUND(E291*G291,2)</f>
        <v>0</v>
      </c>
      <c r="K291" s="158">
        <v>0.019</v>
      </c>
      <c r="L291" s="158">
        <f>E291*K291</f>
        <v>1.714047</v>
      </c>
      <c r="O291" s="191">
        <v>20</v>
      </c>
      <c r="P291" t="s" s="156">
        <v>172</v>
      </c>
      <c r="V291" t="s" s="156">
        <v>388</v>
      </c>
      <c r="Z291" t="s" s="156">
        <v>655</v>
      </c>
      <c r="AA291" t="s" s="156">
        <v>172</v>
      </c>
    </row>
    <row r="292" s="187" customFormat="1" ht="13.65" customHeight="1">
      <c r="D292" t="s" s="190">
        <v>656</v>
      </c>
      <c r="V292" t="s" s="156">
        <v>176</v>
      </c>
    </row>
    <row r="293" s="187" customFormat="1" ht="13.65" customHeight="1">
      <c r="A293" s="189">
        <v>126</v>
      </c>
      <c r="B293" t="s" s="156">
        <v>642</v>
      </c>
      <c r="C293" t="s" s="156">
        <v>657</v>
      </c>
      <c r="D293" t="s" s="190">
        <v>658</v>
      </c>
      <c r="E293" s="159">
        <v>34.149</v>
      </c>
      <c r="F293" t="s" s="156">
        <v>423</v>
      </c>
      <c r="G293" s="155"/>
      <c r="H293" s="155">
        <f>ROUND(E293*G293,2)</f>
        <v>0</v>
      </c>
      <c r="J293" s="155">
        <f>ROUND(E293*G293,2)</f>
        <v>0</v>
      </c>
      <c r="O293" s="191">
        <v>20</v>
      </c>
      <c r="P293" t="s" s="156">
        <v>172</v>
      </c>
      <c r="V293" t="s" s="156">
        <v>388</v>
      </c>
      <c r="Z293" t="s" s="156">
        <v>645</v>
      </c>
      <c r="AA293" t="s" s="156">
        <v>659</v>
      </c>
    </row>
    <row r="294" s="187" customFormat="1" ht="13.65" customHeight="1">
      <c r="D294" t="s" s="192">
        <v>660</v>
      </c>
      <c r="E294" s="193">
        <f>J294</f>
        <v>0</v>
      </c>
      <c r="H294" s="193">
        <f>SUM(H283:H293)</f>
        <v>0</v>
      </c>
      <c r="I294" s="193">
        <f>SUM(I283:I293)</f>
        <v>0</v>
      </c>
      <c r="J294" s="193">
        <f>SUM(J283:J293)</f>
        <v>0</v>
      </c>
      <c r="L294" s="194">
        <f>SUM(L283:L293)</f>
        <v>2.12562515</v>
      </c>
      <c r="N294" s="195">
        <f>SUM(N283:N293)</f>
        <v>0</v>
      </c>
      <c r="W294" s="159">
        <f>SUM(W283:W293)</f>
        <v>70.13200000000001</v>
      </c>
    </row>
    <row r="296" s="187" customFormat="1" ht="13.65" customHeight="1">
      <c r="B296" t="s" s="188">
        <v>109</v>
      </c>
    </row>
    <row r="297" s="187" customFormat="1" ht="13.65" customHeight="1">
      <c r="A297" s="189">
        <v>127</v>
      </c>
      <c r="B297" t="s" s="156">
        <v>661</v>
      </c>
      <c r="C297" t="s" s="156">
        <v>662</v>
      </c>
      <c r="D297" t="s" s="190">
        <v>663</v>
      </c>
      <c r="E297" s="159">
        <v>463.6</v>
      </c>
      <c r="F297" t="s" s="156">
        <v>171</v>
      </c>
      <c r="G297" s="155"/>
      <c r="H297" s="155">
        <f>ROUND(E297*G297,2)</f>
        <v>0</v>
      </c>
      <c r="J297" s="155">
        <f>ROUND(E297*G297,2)</f>
        <v>0</v>
      </c>
      <c r="K297" s="158">
        <v>0.00036</v>
      </c>
      <c r="L297" s="158">
        <f>E297*K297</f>
        <v>0.166896</v>
      </c>
      <c r="O297" s="191">
        <v>20</v>
      </c>
      <c r="P297" t="s" s="156">
        <v>172</v>
      </c>
      <c r="V297" t="s" s="156">
        <v>388</v>
      </c>
      <c r="W297" s="159">
        <v>77.42100000000001</v>
      </c>
      <c r="Z297" t="s" s="156">
        <v>664</v>
      </c>
      <c r="AA297" t="s" s="156">
        <v>665</v>
      </c>
    </row>
    <row r="298" s="187" customFormat="1" ht="13.65" customHeight="1">
      <c r="D298" t="s" s="190">
        <v>316</v>
      </c>
      <c r="V298" t="s" s="156">
        <v>176</v>
      </c>
    </row>
    <row r="299" s="187" customFormat="1" ht="13.65" customHeight="1">
      <c r="D299" t="s" s="190">
        <v>313</v>
      </c>
      <c r="V299" t="s" s="156">
        <v>176</v>
      </c>
    </row>
    <row r="300" s="187" customFormat="1" ht="13.65" customHeight="1">
      <c r="A300" s="189">
        <v>128</v>
      </c>
      <c r="B300" t="s" s="156">
        <v>258</v>
      </c>
      <c r="C300" t="s" s="156">
        <v>666</v>
      </c>
      <c r="D300" t="s" s="190">
        <v>667</v>
      </c>
      <c r="E300" s="159">
        <v>560.956</v>
      </c>
      <c r="F300" t="s" s="156">
        <v>171</v>
      </c>
      <c r="G300" s="155"/>
      <c r="I300" s="155">
        <f>ROUND(E300*G300,2)</f>
        <v>0</v>
      </c>
      <c r="J300" s="155">
        <f>ROUND(E300*G300,2)</f>
        <v>0</v>
      </c>
      <c r="K300" s="158">
        <v>0.0027</v>
      </c>
      <c r="L300" s="158">
        <f>E300*K300</f>
        <v>1.5145812</v>
      </c>
      <c r="O300" s="191">
        <v>20</v>
      </c>
      <c r="P300" t="s" s="156">
        <v>172</v>
      </c>
      <c r="V300" t="s" s="156">
        <v>388</v>
      </c>
      <c r="Z300" t="s" s="156">
        <v>668</v>
      </c>
      <c r="AA300" t="s" s="156">
        <v>172</v>
      </c>
    </row>
    <row r="301" s="187" customFormat="1" ht="13.65" customHeight="1">
      <c r="D301" t="s" s="190">
        <v>669</v>
      </c>
      <c r="V301" t="s" s="156">
        <v>176</v>
      </c>
    </row>
    <row r="302" s="187" customFormat="1" ht="21" customHeight="1">
      <c r="A302" s="189">
        <v>129</v>
      </c>
      <c r="B302" t="s" s="156">
        <v>661</v>
      </c>
      <c r="C302" t="s" s="156">
        <v>670</v>
      </c>
      <c r="D302" t="s" s="190">
        <v>671</v>
      </c>
      <c r="E302" s="159">
        <v>463.6</v>
      </c>
      <c r="F302" t="s" s="156">
        <v>171</v>
      </c>
      <c r="G302" s="155"/>
      <c r="H302" s="155">
        <f>ROUND(E302*G302,2)</f>
        <v>0</v>
      </c>
      <c r="J302" s="155">
        <f>ROUND(E302*G302,2)</f>
        <v>0</v>
      </c>
      <c r="K302" s="158">
        <v>0.0066</v>
      </c>
      <c r="L302" s="158">
        <f>E302*K302</f>
        <v>3.05976</v>
      </c>
      <c r="O302" s="191">
        <v>20</v>
      </c>
      <c r="P302" t="s" s="156">
        <v>172</v>
      </c>
      <c r="V302" t="s" s="156">
        <v>388</v>
      </c>
      <c r="W302" s="159">
        <v>129.344</v>
      </c>
      <c r="Z302" t="s" s="156">
        <v>306</v>
      </c>
      <c r="AA302" t="s" s="156">
        <v>172</v>
      </c>
    </row>
    <row r="303" s="187" customFormat="1" ht="13.65" customHeight="1">
      <c r="A303" s="189">
        <v>130</v>
      </c>
      <c r="B303" t="s" s="156">
        <v>661</v>
      </c>
      <c r="C303" t="s" s="156">
        <v>672</v>
      </c>
      <c r="D303" t="s" s="190">
        <v>673</v>
      </c>
      <c r="E303" s="159">
        <v>199.274</v>
      </c>
      <c r="F303" t="s" s="156">
        <v>423</v>
      </c>
      <c r="G303" s="155"/>
      <c r="H303" s="155">
        <f>ROUND(E303*G303,2)</f>
        <v>0</v>
      </c>
      <c r="J303" s="155">
        <f>ROUND(E303*G303,2)</f>
        <v>0</v>
      </c>
      <c r="O303" s="191">
        <v>20</v>
      </c>
      <c r="P303" t="s" s="156">
        <v>172</v>
      </c>
      <c r="V303" t="s" s="156">
        <v>388</v>
      </c>
      <c r="Z303" t="s" s="156">
        <v>674</v>
      </c>
      <c r="AA303" t="s" s="156">
        <v>675</v>
      </c>
    </row>
    <row r="304" s="187" customFormat="1" ht="13.65" customHeight="1">
      <c r="D304" t="s" s="192">
        <v>676</v>
      </c>
      <c r="E304" s="193">
        <f>J304</f>
        <v>0</v>
      </c>
      <c r="H304" s="193">
        <f>SUM(H296:H303)</f>
        <v>0</v>
      </c>
      <c r="I304" s="193">
        <f>SUM(I296:I303)</f>
        <v>0</v>
      </c>
      <c r="J304" s="193">
        <f>SUM(J296:J303)</f>
        <v>0</v>
      </c>
      <c r="L304" s="194">
        <f>SUM(L296:L303)</f>
        <v>4.7412372</v>
      </c>
      <c r="N304" s="195">
        <f>SUM(N296:N303)</f>
        <v>0</v>
      </c>
      <c r="W304" s="159">
        <f>SUM(W296:W303)</f>
        <v>206.765</v>
      </c>
    </row>
    <row r="306" s="187" customFormat="1" ht="13.65" customHeight="1">
      <c r="B306" t="s" s="188">
        <v>110</v>
      </c>
    </row>
    <row r="307" s="187" customFormat="1" ht="21" customHeight="1">
      <c r="A307" s="189">
        <v>131</v>
      </c>
      <c r="B307" t="s" s="156">
        <v>642</v>
      </c>
      <c r="C307" t="s" s="156">
        <v>677</v>
      </c>
      <c r="D307" t="s" s="190">
        <v>678</v>
      </c>
      <c r="E307" s="159">
        <v>162.723</v>
      </c>
      <c r="F307" t="s" s="156">
        <v>171</v>
      </c>
      <c r="G307" s="155"/>
      <c r="H307" s="155">
        <f>ROUND(E307*G307,2)</f>
        <v>0</v>
      </c>
      <c r="J307" s="155">
        <f>ROUND(E307*G307,2)</f>
        <v>0</v>
      </c>
      <c r="K307" s="158">
        <v>0.00234</v>
      </c>
      <c r="L307" s="158">
        <f>E307*K307</f>
        <v>0.38077182</v>
      </c>
      <c r="O307" s="191">
        <v>20</v>
      </c>
      <c r="P307" t="s" s="156">
        <v>172</v>
      </c>
      <c r="V307" t="s" s="156">
        <v>388</v>
      </c>
      <c r="W307" s="159">
        <v>183.226</v>
      </c>
      <c r="Z307" t="s" s="156">
        <v>645</v>
      </c>
      <c r="AA307" t="s" s="156">
        <v>679</v>
      </c>
    </row>
    <row r="308" s="187" customFormat="1" ht="21" customHeight="1">
      <c r="D308" t="s" s="190">
        <v>680</v>
      </c>
      <c r="V308" t="s" s="156">
        <v>176</v>
      </c>
    </row>
    <row r="309" s="187" customFormat="1" ht="21" customHeight="1">
      <c r="D309" t="s" s="190">
        <v>681</v>
      </c>
      <c r="V309" t="s" s="156">
        <v>176</v>
      </c>
    </row>
    <row r="310" s="187" customFormat="1" ht="13.65" customHeight="1">
      <c r="A310" s="189">
        <v>132</v>
      </c>
      <c r="B310" t="s" s="156">
        <v>258</v>
      </c>
      <c r="C310" t="s" s="156">
        <v>682</v>
      </c>
      <c r="D310" t="s" s="190">
        <v>683</v>
      </c>
      <c r="E310" s="159">
        <v>175.741</v>
      </c>
      <c r="F310" t="s" s="156">
        <v>171</v>
      </c>
      <c r="G310" s="155"/>
      <c r="I310" s="155">
        <f>ROUND(E310*G310,2)</f>
        <v>0</v>
      </c>
      <c r="J310" s="155">
        <f>ROUND(E310*G310,2)</f>
        <v>0</v>
      </c>
      <c r="K310" s="158">
        <v>0.0095</v>
      </c>
      <c r="L310" s="158">
        <f>E310*K310</f>
        <v>1.6695395</v>
      </c>
      <c r="O310" s="191">
        <v>20</v>
      </c>
      <c r="P310" t="s" s="156">
        <v>172</v>
      </c>
      <c r="V310" t="s" s="156">
        <v>388</v>
      </c>
      <c r="Z310" t="s" s="156">
        <v>655</v>
      </c>
      <c r="AA310" t="s" s="156">
        <v>172</v>
      </c>
    </row>
    <row r="311" s="187" customFormat="1" ht="13.65" customHeight="1">
      <c r="D311" t="s" s="190">
        <v>684</v>
      </c>
      <c r="V311" t="s" s="156">
        <v>176</v>
      </c>
    </row>
    <row r="312" s="187" customFormat="1" ht="13.65" customHeight="1">
      <c r="A312" s="189">
        <v>133</v>
      </c>
      <c r="B312" t="s" s="156">
        <v>642</v>
      </c>
      <c r="C312" t="s" s="156">
        <v>685</v>
      </c>
      <c r="D312" t="s" s="190">
        <v>686</v>
      </c>
      <c r="E312" s="159">
        <v>71.663</v>
      </c>
      <c r="F312" t="s" s="156">
        <v>423</v>
      </c>
      <c r="G312" s="155"/>
      <c r="H312" s="155">
        <f>ROUND(E312*G312,2)</f>
        <v>0</v>
      </c>
      <c r="J312" s="155">
        <f>ROUND(E312*G312,2)</f>
        <v>0</v>
      </c>
      <c r="O312" s="191">
        <v>20</v>
      </c>
      <c r="P312" t="s" s="156">
        <v>172</v>
      </c>
      <c r="V312" t="s" s="156">
        <v>388</v>
      </c>
      <c r="Z312" t="s" s="156">
        <v>645</v>
      </c>
      <c r="AA312" t="s" s="156">
        <v>659</v>
      </c>
    </row>
    <row r="313" s="187" customFormat="1" ht="13.65" customHeight="1">
      <c r="D313" t="s" s="192">
        <v>687</v>
      </c>
      <c r="E313" s="193">
        <f>J313</f>
        <v>0</v>
      </c>
      <c r="H313" s="193">
        <f>SUM(H306:H312)</f>
        <v>0</v>
      </c>
      <c r="I313" s="193">
        <f>SUM(I306:I312)</f>
        <v>0</v>
      </c>
      <c r="J313" s="193">
        <f>SUM(J306:J312)</f>
        <v>0</v>
      </c>
      <c r="L313" s="194">
        <f>SUM(L306:L312)</f>
        <v>2.05031132</v>
      </c>
      <c r="N313" s="195">
        <f>SUM(N306:N312)</f>
        <v>0</v>
      </c>
      <c r="W313" s="159">
        <f>SUM(W306:W312)</f>
        <v>183.226</v>
      </c>
    </row>
    <row r="315" s="187" customFormat="1" ht="13.65" customHeight="1">
      <c r="B315" t="s" s="188">
        <v>111</v>
      </c>
    </row>
    <row r="316" s="187" customFormat="1" ht="13.65" customHeight="1">
      <c r="A316" s="189">
        <v>134</v>
      </c>
      <c r="B316" t="s" s="156">
        <v>688</v>
      </c>
      <c r="C316" t="s" s="156">
        <v>689</v>
      </c>
      <c r="D316" t="s" s="190">
        <v>690</v>
      </c>
      <c r="E316" s="159">
        <v>100</v>
      </c>
      <c r="F316" t="s" s="156">
        <v>171</v>
      </c>
      <c r="G316" s="155"/>
      <c r="H316" s="155">
        <f>ROUND(E316*G316,2)</f>
        <v>0</v>
      </c>
      <c r="J316" s="155">
        <f>ROUND(E316*G316,2)</f>
        <v>0</v>
      </c>
      <c r="K316" s="158">
        <v>0.00016</v>
      </c>
      <c r="L316" s="158">
        <f>E316*K316</f>
        <v>0.016</v>
      </c>
      <c r="O316" s="191">
        <v>20</v>
      </c>
      <c r="P316" t="s" s="156">
        <v>172</v>
      </c>
      <c r="V316" t="s" s="156">
        <v>388</v>
      </c>
      <c r="W316" s="159">
        <v>26</v>
      </c>
      <c r="Z316" t="s" s="156">
        <v>691</v>
      </c>
      <c r="AA316" t="s" s="156">
        <v>692</v>
      </c>
    </row>
    <row r="317" s="187" customFormat="1" ht="13.65" customHeight="1">
      <c r="A317" s="189">
        <v>135</v>
      </c>
      <c r="B317" t="s" s="156">
        <v>688</v>
      </c>
      <c r="C317" t="s" s="156">
        <v>693</v>
      </c>
      <c r="D317" t="s" s="190">
        <v>694</v>
      </c>
      <c r="E317" s="159">
        <v>100</v>
      </c>
      <c r="F317" t="s" s="156">
        <v>171</v>
      </c>
      <c r="G317" s="155"/>
      <c r="H317" s="155">
        <f>ROUND(E317*G317,2)</f>
        <v>0</v>
      </c>
      <c r="J317" s="155">
        <f>ROUND(E317*G317,2)</f>
        <v>0</v>
      </c>
      <c r="K317" s="158">
        <v>8.000000000000001e-05</v>
      </c>
      <c r="L317" s="158">
        <f>E317*K317</f>
        <v>0.008</v>
      </c>
      <c r="O317" s="191">
        <v>20</v>
      </c>
      <c r="P317" t="s" s="156">
        <v>172</v>
      </c>
      <c r="V317" t="s" s="156">
        <v>388</v>
      </c>
      <c r="W317" s="159">
        <v>13.1</v>
      </c>
      <c r="Z317" t="s" s="156">
        <v>691</v>
      </c>
      <c r="AA317" t="s" s="156">
        <v>695</v>
      </c>
    </row>
    <row r="318" s="187" customFormat="1" ht="13.65" customHeight="1">
      <c r="D318" t="s" s="190">
        <v>551</v>
      </c>
      <c r="V318" t="s" s="156">
        <v>176</v>
      </c>
    </row>
    <row r="319" s="187" customFormat="1" ht="13.65" customHeight="1">
      <c r="D319" t="s" s="192">
        <v>696</v>
      </c>
      <c r="E319" s="193">
        <f>J319</f>
        <v>0</v>
      </c>
      <c r="H319" s="193">
        <f>SUM(H315:H318)</f>
        <v>0</v>
      </c>
      <c r="I319" s="193">
        <f>SUM(I315:I318)</f>
        <v>0</v>
      </c>
      <c r="J319" s="193">
        <f>SUM(J315:J318)</f>
        <v>0</v>
      </c>
      <c r="L319" s="194">
        <f>SUM(L315:L318)</f>
        <v>0.024</v>
      </c>
      <c r="N319" s="195">
        <f>SUM(N315:N318)</f>
        <v>0</v>
      </c>
      <c r="W319" s="159">
        <f>SUM(W315:W318)</f>
        <v>39.1</v>
      </c>
    </row>
    <row r="321" s="187" customFormat="1" ht="13.65" customHeight="1">
      <c r="B321" t="s" s="188">
        <v>112</v>
      </c>
    </row>
    <row r="322" s="187" customFormat="1" ht="13.65" customHeight="1">
      <c r="A322" s="189">
        <v>136</v>
      </c>
      <c r="B322" t="s" s="156">
        <v>697</v>
      </c>
      <c r="C322" t="s" s="156">
        <v>698</v>
      </c>
      <c r="D322" t="s" s="190">
        <v>699</v>
      </c>
      <c r="E322" s="159">
        <v>1001.05</v>
      </c>
      <c r="F322" t="s" s="156">
        <v>171</v>
      </c>
      <c r="G322" s="155"/>
      <c r="H322" s="155">
        <f>ROUND(E322*G322,2)</f>
        <v>0</v>
      </c>
      <c r="J322" s="155">
        <f>ROUND(E322*G322,2)</f>
        <v>0</v>
      </c>
      <c r="K322" s="158">
        <v>0.00039</v>
      </c>
      <c r="L322" s="158">
        <f>E322*K322</f>
        <v>0.3904095</v>
      </c>
      <c r="O322" s="191">
        <v>20</v>
      </c>
      <c r="P322" t="s" s="156">
        <v>172</v>
      </c>
      <c r="V322" t="s" s="156">
        <v>388</v>
      </c>
      <c r="W322" s="159">
        <v>98.10299999999999</v>
      </c>
      <c r="Z322" t="s" s="156">
        <v>691</v>
      </c>
      <c r="AA322" t="s" s="156">
        <v>700</v>
      </c>
    </row>
    <row r="323" s="187" customFormat="1" ht="21" customHeight="1">
      <c r="D323" t="s" s="190">
        <v>701</v>
      </c>
      <c r="V323" t="s" s="156">
        <v>176</v>
      </c>
    </row>
    <row r="324" s="187" customFormat="1" ht="13.65" customHeight="1">
      <c r="D324" t="s" s="192">
        <v>702</v>
      </c>
      <c r="E324" s="193">
        <f>J324</f>
        <v>0</v>
      </c>
      <c r="H324" s="193">
        <f>SUM(H321:H323)</f>
        <v>0</v>
      </c>
      <c r="I324" s="193">
        <f>SUM(I321:I323)</f>
        <v>0</v>
      </c>
      <c r="J324" s="193">
        <f>SUM(J321:J323)</f>
        <v>0</v>
      </c>
      <c r="L324" s="194">
        <f>SUM(L321:L323)</f>
        <v>0.3904095</v>
      </c>
      <c r="N324" s="195">
        <f>SUM(N321:N323)</f>
        <v>0</v>
      </c>
      <c r="W324" s="159">
        <f>SUM(W321:W323)</f>
        <v>98.10299999999999</v>
      </c>
    </row>
    <row r="326" s="187" customFormat="1" ht="13.65" customHeight="1">
      <c r="B326" t="s" s="188">
        <v>113</v>
      </c>
    </row>
    <row r="327" s="187" customFormat="1" ht="13.65" customHeight="1">
      <c r="A327" s="189">
        <v>137</v>
      </c>
      <c r="B327" t="s" s="156">
        <v>703</v>
      </c>
      <c r="C327" t="s" s="156">
        <v>704</v>
      </c>
      <c r="D327" t="s" s="190">
        <v>705</v>
      </c>
      <c r="E327" s="159">
        <v>91.608</v>
      </c>
      <c r="F327" t="s" s="156">
        <v>171</v>
      </c>
      <c r="G327" s="155"/>
      <c r="H327" s="155">
        <f>ROUND(E327*G327,2)</f>
        <v>0</v>
      </c>
      <c r="J327" s="155">
        <f>ROUND(E327*G327,2)</f>
        <v>0</v>
      </c>
      <c r="K327" s="158">
        <v>0.00677</v>
      </c>
      <c r="L327" s="158">
        <f>E327*K327</f>
        <v>0.62018616</v>
      </c>
      <c r="O327" s="191">
        <v>20</v>
      </c>
      <c r="P327" t="s" s="156">
        <v>172</v>
      </c>
      <c r="V327" t="s" s="156">
        <v>388</v>
      </c>
      <c r="W327" s="159">
        <v>38.109</v>
      </c>
      <c r="Z327" t="s" s="156">
        <v>706</v>
      </c>
      <c r="AA327" t="s" s="156">
        <v>707</v>
      </c>
    </row>
    <row r="328" s="187" customFormat="1" ht="13.65" customHeight="1">
      <c r="D328" t="s" s="190">
        <v>708</v>
      </c>
      <c r="V328" t="s" s="156">
        <v>176</v>
      </c>
    </row>
    <row r="329" s="187" customFormat="1" ht="13.65" customHeight="1">
      <c r="A329" s="189">
        <v>138</v>
      </c>
      <c r="B329" t="s" s="156">
        <v>703</v>
      </c>
      <c r="C329" t="s" s="156">
        <v>709</v>
      </c>
      <c r="D329" t="s" s="190">
        <v>710</v>
      </c>
      <c r="E329" s="159">
        <v>86.542</v>
      </c>
      <c r="F329" t="s" s="156">
        <v>423</v>
      </c>
      <c r="G329" s="155"/>
      <c r="H329" s="155">
        <f>ROUND(E329*G329,2)</f>
        <v>0</v>
      </c>
      <c r="J329" s="155">
        <f>ROUND(E329*G329,2)</f>
        <v>0</v>
      </c>
      <c r="O329" s="191">
        <v>20</v>
      </c>
      <c r="P329" t="s" s="156">
        <v>172</v>
      </c>
      <c r="V329" t="s" s="156">
        <v>388</v>
      </c>
      <c r="Z329" t="s" s="156">
        <v>706</v>
      </c>
      <c r="AA329" t="s" s="156">
        <v>711</v>
      </c>
    </row>
    <row r="330" s="187" customFormat="1" ht="13.65" customHeight="1">
      <c r="D330" t="s" s="192">
        <v>712</v>
      </c>
      <c r="E330" s="193">
        <f>J330</f>
        <v>0</v>
      </c>
      <c r="H330" s="193">
        <f>SUM(H326:H329)</f>
        <v>0</v>
      </c>
      <c r="I330" s="193">
        <f>SUM(I326:I329)</f>
        <v>0</v>
      </c>
      <c r="J330" s="193">
        <f>SUM(J326:J329)</f>
        <v>0</v>
      </c>
      <c r="L330" s="194">
        <f>SUM(L326:L329)</f>
        <v>0.62018616</v>
      </c>
      <c r="N330" s="195">
        <f>SUM(N326:N329)</f>
        <v>0</v>
      </c>
      <c r="W330" s="159">
        <f>SUM(W326:W329)</f>
        <v>38.109</v>
      </c>
    </row>
    <row r="332" s="187" customFormat="1" ht="13.65" customHeight="1">
      <c r="D332" t="s" s="192">
        <v>114</v>
      </c>
      <c r="E332" s="195">
        <f>J332</f>
        <v>0</v>
      </c>
      <c r="H332" s="193">
        <f>H146+H166+H204+H212+H216+H220+H228+H245+H250+H258+H281+H294+H304+H313+H319+H324+H330</f>
        <v>0</v>
      </c>
      <c r="I332" s="193">
        <f>I146+I166+I204+I212+I216+I220+I228+I245+I250+I258+I281+I294+I304+I313+I319+I324+I330</f>
        <v>0</v>
      </c>
      <c r="J332" s="193">
        <f>J146+J166+J204+J212+J216+J220+J228+J245+J250+J258+J281+J294+J304+J313+J319+J324+J330</f>
        <v>0</v>
      </c>
      <c r="L332" s="194">
        <f>L146+L166+L204+L212+L216+L220+L228+L245+L250+L258+L281+L294+L304+L313+L319+L324+L330</f>
        <v>63.6400091</v>
      </c>
      <c r="N332" s="195">
        <f>N146+N166+N204+N212+N216+N220+N228+N245+N250+N258+N281+N294+N304+N313+N319+N324+N330</f>
        <v>0</v>
      </c>
      <c r="W332" s="159">
        <f>W146+W166+W204+W212+W216+W220+W228+W245+W250+W258+W281+W294+W304+W313+W319+W324+W330</f>
        <v>1896.105</v>
      </c>
    </row>
    <row r="334" s="187" customFormat="1" ht="13.65" customHeight="1">
      <c r="B334" t="s" s="157">
        <v>713</v>
      </c>
    </row>
    <row r="335" s="187" customFormat="1" ht="13.65" customHeight="1">
      <c r="B335" t="s" s="188">
        <v>115</v>
      </c>
    </row>
    <row r="336" s="187" customFormat="1" ht="13.65" customHeight="1">
      <c r="A336" s="189">
        <v>139</v>
      </c>
      <c r="B336" t="s" s="156">
        <v>714</v>
      </c>
      <c r="C336" t="s" s="156">
        <v>715</v>
      </c>
      <c r="D336" t="s" s="190">
        <v>716</v>
      </c>
      <c r="E336" s="159">
        <v>1</v>
      </c>
      <c r="F336" t="s" s="156">
        <v>523</v>
      </c>
      <c r="G336" s="155"/>
      <c r="H336" s="155">
        <f>ROUND(E336*G336,2)</f>
        <v>0</v>
      </c>
      <c r="J336" s="155">
        <f>ROUND(E336*G336,2)</f>
        <v>0</v>
      </c>
      <c r="O336" s="191">
        <v>20</v>
      </c>
      <c r="P336" t="s" s="156">
        <v>172</v>
      </c>
      <c r="V336" t="s" s="156">
        <v>32</v>
      </c>
      <c r="Z336" t="s" s="156">
        <v>306</v>
      </c>
      <c r="AA336" t="s" s="156">
        <v>717</v>
      </c>
    </row>
    <row r="337" s="187" customFormat="1" ht="13.65" customHeight="1">
      <c r="D337" t="s" s="192">
        <v>718</v>
      </c>
      <c r="E337" s="193">
        <f>J337</f>
        <v>0</v>
      </c>
      <c r="H337" s="193">
        <f>SUM(H334:H336)</f>
        <v>0</v>
      </c>
      <c r="I337" s="193">
        <f>SUM(I334:I336)</f>
        <v>0</v>
      </c>
      <c r="J337" s="193">
        <f>SUM(J334:J336)</f>
        <v>0</v>
      </c>
      <c r="L337" s="194">
        <f>SUM(L334:L336)</f>
        <v>0</v>
      </c>
      <c r="N337" s="195">
        <f>SUM(N334:N336)</f>
        <v>0</v>
      </c>
      <c r="W337" s="159">
        <f>SUM(W334:W336)</f>
        <v>0</v>
      </c>
    </row>
    <row r="339" s="187" customFormat="1" ht="13.65" customHeight="1">
      <c r="B339" t="s" s="188">
        <v>116</v>
      </c>
    </row>
    <row r="340" s="187" customFormat="1" ht="21" customHeight="1">
      <c r="A340" s="189">
        <v>140</v>
      </c>
      <c r="B340" t="s" s="156">
        <v>719</v>
      </c>
      <c r="C340" t="s" s="156">
        <v>720</v>
      </c>
      <c r="D340" t="s" s="190">
        <v>721</v>
      </c>
      <c r="E340" s="159">
        <v>1</v>
      </c>
      <c r="F340" t="s" s="156">
        <v>562</v>
      </c>
      <c r="G340" s="155"/>
      <c r="H340" s="155">
        <f>ROUND(E340*G340,2)</f>
        <v>0</v>
      </c>
      <c r="J340" s="155">
        <f>ROUND(E340*G340,2)</f>
        <v>0</v>
      </c>
      <c r="O340" s="191">
        <v>20</v>
      </c>
      <c r="P340" t="s" s="156">
        <v>172</v>
      </c>
      <c r="V340" t="s" s="156">
        <v>32</v>
      </c>
      <c r="W340" s="159">
        <v>1</v>
      </c>
      <c r="Z340" t="s" s="156">
        <v>722</v>
      </c>
      <c r="AA340" t="s" s="156">
        <v>723</v>
      </c>
    </row>
    <row r="341" s="187" customFormat="1" ht="21" customHeight="1">
      <c r="A341" s="189">
        <v>141</v>
      </c>
      <c r="B341" t="s" s="156">
        <v>719</v>
      </c>
      <c r="C341" t="s" s="156">
        <v>724</v>
      </c>
      <c r="D341" t="s" s="190">
        <v>725</v>
      </c>
      <c r="E341" s="159">
        <v>1</v>
      </c>
      <c r="F341" t="s" s="156">
        <v>562</v>
      </c>
      <c r="G341" s="155"/>
      <c r="H341" s="155">
        <f>ROUND(E341*G341,2)</f>
        <v>0</v>
      </c>
      <c r="J341" s="155">
        <f>ROUND(E341*G341,2)</f>
        <v>0</v>
      </c>
      <c r="O341" s="191">
        <v>20</v>
      </c>
      <c r="P341" t="s" s="156">
        <v>172</v>
      </c>
      <c r="V341" t="s" s="156">
        <v>32</v>
      </c>
      <c r="W341" s="159">
        <v>1</v>
      </c>
      <c r="Z341" t="s" s="156">
        <v>722</v>
      </c>
      <c r="AA341" t="s" s="156">
        <v>723</v>
      </c>
    </row>
    <row r="342" s="187" customFormat="1" ht="13.65" customHeight="1">
      <c r="D342" t="s" s="192">
        <v>726</v>
      </c>
      <c r="E342" s="193">
        <f>J342</f>
        <v>0</v>
      </c>
      <c r="H342" s="193">
        <f>SUM(H339:H341)</f>
        <v>0</v>
      </c>
      <c r="I342" s="193">
        <f>SUM(I339:I341)</f>
        <v>0</v>
      </c>
      <c r="J342" s="193">
        <f>SUM(J339:J341)</f>
        <v>0</v>
      </c>
      <c r="L342" s="194">
        <f>SUM(L339:L341)</f>
        <v>0</v>
      </c>
      <c r="N342" s="195">
        <f>SUM(N339:N341)</f>
        <v>0</v>
      </c>
      <c r="W342" s="159">
        <f>SUM(W339:W341)</f>
        <v>2</v>
      </c>
    </row>
    <row r="344" s="187" customFormat="1" ht="13.65" customHeight="1">
      <c r="D344" t="s" s="192">
        <v>117</v>
      </c>
      <c r="E344" s="193">
        <f>J344</f>
        <v>0</v>
      </c>
      <c r="H344" s="193">
        <f>H337+H342</f>
        <v>0</v>
      </c>
      <c r="I344" s="193">
        <f>I337+I342</f>
        <v>0</v>
      </c>
      <c r="J344" s="193">
        <f>J337+J342</f>
        <v>0</v>
      </c>
      <c r="L344" s="194">
        <f>L337+L342</f>
        <v>0</v>
      </c>
      <c r="N344" s="195">
        <f>N337+N342</f>
        <v>0</v>
      </c>
      <c r="W344" s="159">
        <f>W337+W342</f>
        <v>2</v>
      </c>
    </row>
    <row r="346" s="187" customFormat="1" ht="13.65" customHeight="1">
      <c r="D346" t="s" s="196">
        <v>118</v>
      </c>
      <c r="E346" s="193">
        <f>J346</f>
        <v>0</v>
      </c>
      <c r="H346" s="193">
        <f>H121+H332+H344</f>
        <v>0</v>
      </c>
      <c r="I346" s="193">
        <f>I121+I332+I344</f>
        <v>0</v>
      </c>
      <c r="J346" s="193">
        <f>J121+J332+J344</f>
        <v>0</v>
      </c>
      <c r="L346" s="194">
        <f>L121+L332+L344</f>
        <v>682.3430851100001</v>
      </c>
      <c r="N346" s="195">
        <f>N121+N332+N344</f>
        <v>140.615472</v>
      </c>
      <c r="W346" s="159">
        <f>W121+W332+W344</f>
        <v>4518.969999999999</v>
      </c>
    </row>
  </sheetData>
  <mergeCells count="2">
    <mergeCell ref="K9:L9"/>
    <mergeCell ref="M9:N9"/>
  </mergeCells>
  <pageMargins left="0.39375" right="0.354167" top="0.629861" bottom="0.590278" header="0.511806" footer="0.354167"/>
  <pageSetup firstPageNumber="1" fitToHeight="1" fitToWidth="1" scale="76" useFirstPageNumber="0" orientation="landscape" pageOrder="downThenOver"/>
  <headerFooter>
    <oddFooter>&amp;R&amp;"Helvetica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