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45" yWindow="225" windowWidth="13035" windowHeight="8955" activeTab="0"/>
  </bookViews>
  <sheets>
    <sheet name="Rekapitulácia" sheetId="1" r:id="rId1"/>
    <sheet name="Búracie práce" sheetId="2" r:id="rId2"/>
    <sheet name="Nový stav" sheetId="3" r:id="rId3"/>
    <sheet name="ZTI" sheetId="4" r:id="rId4"/>
    <sheet name="Zariadenie učebne" sheetId="5" r:id="rId5"/>
  </sheets>
  <definedNames>
    <definedName name="_xlnm.Print_Titles" localSheetId="1">'Búracie práce'!$1:$9</definedName>
    <definedName name="_xlnm.Print_Titles" localSheetId="2">'Nový stav'!$1:$9</definedName>
  </definedNames>
  <calcPr fullCalcOnLoad="1"/>
</workbook>
</file>

<file path=xl/sharedStrings.xml><?xml version="1.0" encoding="utf-8"?>
<sst xmlns="http://schemas.openxmlformats.org/spreadsheetml/2006/main" count="260" uniqueCount="172">
  <si>
    <t>ROZPOČET S VÝKAZOM  VÝMER</t>
  </si>
  <si>
    <t>Stavba:   Jazyková učebňa - ZŠ Riazanská, Bratislava</t>
  </si>
  <si>
    <t>Objekt:   Búracie práce</t>
  </si>
  <si>
    <t xml:space="preserve">JKSO:   </t>
  </si>
  <si>
    <t xml:space="preserve">EČO:   </t>
  </si>
  <si>
    <t>Objednávateľ:   Mestská časť, Bratislava - Nové mesto</t>
  </si>
  <si>
    <t xml:space="preserve">Spracoval:   </t>
  </si>
  <si>
    <t xml:space="preserve">Zhotoviteľ:   </t>
  </si>
  <si>
    <t>P.Č.</t>
  </si>
  <si>
    <t>KCN</t>
  </si>
  <si>
    <t>Kód položky</t>
  </si>
  <si>
    <t>Popis</t>
  </si>
  <si>
    <t>MJ</t>
  </si>
  <si>
    <t>Množstvo celkom</t>
  </si>
  <si>
    <t>Cena jednotková</t>
  </si>
  <si>
    <t>Cena celkom</t>
  </si>
  <si>
    <t>1</t>
  </si>
  <si>
    <t>2</t>
  </si>
  <si>
    <t>3</t>
  </si>
  <si>
    <t>4</t>
  </si>
  <si>
    <t>6</t>
  </si>
  <si>
    <t>HSV</t>
  </si>
  <si>
    <t>Práce a dodávky HSV</t>
  </si>
  <si>
    <t>9</t>
  </si>
  <si>
    <t>Ostatné konštrukcie a práce-búranie</t>
  </si>
  <si>
    <t>013</t>
  </si>
  <si>
    <t>968061131</t>
  </si>
  <si>
    <t>Demontáž školskej tabule</t>
  </si>
  <si>
    <t>ks</t>
  </si>
  <si>
    <t>968061137</t>
  </si>
  <si>
    <t>Demontáž interaktívnej tabule a projektora</t>
  </si>
  <si>
    <t>974031133</t>
  </si>
  <si>
    <t>Vysekanie rýh v akomkoľvek murive tehlovom na akúkoľvek maltu do hĺbky 50 mm a š. do 100 mm,  -0,00900t</t>
  </si>
  <si>
    <t>m</t>
  </si>
  <si>
    <t>3+1</t>
  </si>
  <si>
    <t>978059531</t>
  </si>
  <si>
    <t>Odsekanie a odobratie stien z obkladačiek vnútorných nad 2 m2,  -0,06800t</t>
  </si>
  <si>
    <t>m2</t>
  </si>
  <si>
    <t>979011111</t>
  </si>
  <si>
    <t>Zvislá doprava sutiny a vybúraných hmôt za prvé podlažie nad alebo pod základným podlažím</t>
  </si>
  <si>
    <t>t</t>
  </si>
  <si>
    <t>979081111</t>
  </si>
  <si>
    <t>Odvoz sutiny a vybúraných hmôt na skládku do 1 km</t>
  </si>
  <si>
    <t>979081121</t>
  </si>
  <si>
    <t>Odvoz sutiny a vybúraných hmôt na skládku za každý ďalší 1 km</t>
  </si>
  <si>
    <t>979082111</t>
  </si>
  <si>
    <t>Vnútrostavenisková doprava sutiny a vybúraných hmôt do 10 m</t>
  </si>
  <si>
    <t>979089012</t>
  </si>
  <si>
    <t>Poplatok za skladovanie - betón, tehly, dlaždice (17 01 ), ostatné</t>
  </si>
  <si>
    <t>99</t>
  </si>
  <si>
    <t>Presun hmôt HSV</t>
  </si>
  <si>
    <t>014</t>
  </si>
  <si>
    <t>999281111</t>
  </si>
  <si>
    <t>Presun hmôt pre opravy a údržbu objektov vrátane vonkajších plášťov výšky do 25 m</t>
  </si>
  <si>
    <t>PSV</t>
  </si>
  <si>
    <t>Práce a dodávky PSV</t>
  </si>
  <si>
    <t>725</t>
  </si>
  <si>
    <t>Zdravotechnika - zariaď. predmety</t>
  </si>
  <si>
    <t>721</t>
  </si>
  <si>
    <t>725210821</t>
  </si>
  <si>
    <t>Demontáž umývadiel alebo umývadielok bez výtokovej armatúry,  -0,01946t</t>
  </si>
  <si>
    <t>M</t>
  </si>
  <si>
    <t>Práce a dodávky M</t>
  </si>
  <si>
    <t>21-M</t>
  </si>
  <si>
    <t>Elektromontáže</t>
  </si>
  <si>
    <t>921</t>
  </si>
  <si>
    <t>218000001</t>
  </si>
  <si>
    <t>Demontáž jestvujúcich el. rozvodov vedených po povrchu stien</t>
  </si>
  <si>
    <t>Celkom</t>
  </si>
  <si>
    <t>Objekt:   Nový stav</t>
  </si>
  <si>
    <t>Úpravy povrchov, podlahy, osadenie</t>
  </si>
  <si>
    <t>611421121</t>
  </si>
  <si>
    <t>Oprava vnútorných vápenných omietok stropov železobetónových rovných tvárnicových a klenieb,  opravovaná plocha 5 %,hladká</t>
  </si>
  <si>
    <t>612421121</t>
  </si>
  <si>
    <t>Oprava vnútorných vápenných omietok stien, opravovaná plocha do 5 %,hladká</t>
  </si>
  <si>
    <t>3,44*35,9 -(2,02*1*2+2*2,37*4)+0,28*(2*2,37+2)*4</t>
  </si>
  <si>
    <t>003</t>
  </si>
  <si>
    <t>941955001</t>
  </si>
  <si>
    <t>Lešenie ľahké pracovné pomocné, s výškou lešeňovej podlahy do 1,20 m</t>
  </si>
  <si>
    <t>011</t>
  </si>
  <si>
    <t>952901111</t>
  </si>
  <si>
    <t>Vyčistenie budov pri výške podlaží do 4m</t>
  </si>
  <si>
    <t>781</t>
  </si>
  <si>
    <t>Dokončovacie práce a obklady</t>
  </si>
  <si>
    <t>771</t>
  </si>
  <si>
    <t>781445012</t>
  </si>
  <si>
    <t>Montáž obkladov stien z obkladačiek hutných, keramických do tmelu 150x150 mm</t>
  </si>
  <si>
    <t>1,5*2</t>
  </si>
  <si>
    <t>597</t>
  </si>
  <si>
    <t>5976280005</t>
  </si>
  <si>
    <t>Keramický obklad 150x150 mm</t>
  </si>
  <si>
    <t>3,0*1,03</t>
  </si>
  <si>
    <t>998781201</t>
  </si>
  <si>
    <t>Presun hmôt pre obklady keramické v objektoch výšky do 6 m</t>
  </si>
  <si>
    <t>%</t>
  </si>
  <si>
    <t>784</t>
  </si>
  <si>
    <t>Dokončovacie práce - maľby</t>
  </si>
  <si>
    <t>784452471</t>
  </si>
  <si>
    <t>Maľby z maliarskych zmesí tekutých oteruvzdorných s bielym stropom dvojnás. do 3, 80 m</t>
  </si>
  <si>
    <t>73,1 "strop</t>
  </si>
  <si>
    <t>3,44*35,9 "steny</t>
  </si>
  <si>
    <t>Súčet</t>
  </si>
  <si>
    <t>Rekapitulácia objektov stavby</t>
  </si>
  <si>
    <t>Stavba:</t>
  </si>
  <si>
    <t>Dátum:</t>
  </si>
  <si>
    <t>Objednávateľ:</t>
  </si>
  <si>
    <t>Mestská časť, Bratislava - Nové mesto</t>
  </si>
  <si>
    <t>Projektant:</t>
  </si>
  <si>
    <t>Ing. Pavel Achberger</t>
  </si>
  <si>
    <t>Zhotoviteľ:</t>
  </si>
  <si>
    <t>Spracoval:</t>
  </si>
  <si>
    <t>Kód</t>
  </si>
  <si>
    <t>Zákazka</t>
  </si>
  <si>
    <t>Cena bez DPH</t>
  </si>
  <si>
    <t>DPH</t>
  </si>
  <si>
    <t>Cena s DPH</t>
  </si>
  <si>
    <t xml:space="preserve">    Búracie práce</t>
  </si>
  <si>
    <t xml:space="preserve">    Nový stav</t>
  </si>
  <si>
    <t xml:space="preserve">    Zdravotechnika</t>
  </si>
  <si>
    <t xml:space="preserve">    Elektromontáže</t>
  </si>
  <si>
    <t>Rozpočet ZT</t>
  </si>
  <si>
    <t>Akcia: Jazyková učebňa ZŠ Riazanská ul. 75, 831 03 Bratislava</t>
  </si>
  <si>
    <t>č.p.</t>
  </si>
  <si>
    <t xml:space="preserve">popis                                                   </t>
  </si>
  <si>
    <t>mer. jed.</t>
  </si>
  <si>
    <t>množ.      celkom</t>
  </si>
  <si>
    <t>Dodávka 
jed. cena</t>
  </si>
  <si>
    <t>Montáž</t>
  </si>
  <si>
    <t>jed. cena</t>
  </si>
  <si>
    <t>celk. cena</t>
  </si>
  <si>
    <t>KANALIZÁCIA</t>
  </si>
  <si>
    <t>bm</t>
  </si>
  <si>
    <r>
      <t xml:space="preserve">Kanalizačné potrubie vnútorné PVC </t>
    </r>
    <r>
      <rPr>
        <sz val="9"/>
        <rFont val="Calibri"/>
        <family val="2"/>
      </rPr>
      <t>ø</t>
    </r>
    <r>
      <rPr>
        <sz val="9"/>
        <rFont val="Arial"/>
        <family val="2"/>
      </rPr>
      <t>40, vrátane tvaroviek</t>
    </r>
  </si>
  <si>
    <t>Kanalizačné armatúry - sifón chróm + odpadné ventily pre keramické umývadlá</t>
  </si>
  <si>
    <t>Mazadlo na hrdlové spoje 250g</t>
  </si>
  <si>
    <t>KANALIZÁCIA CELKOM</t>
  </si>
  <si>
    <t>VODOVOD</t>
  </si>
  <si>
    <t>Potrubie plasthliník PEX-AL-PE do 95°C, vrátane fittinkov, ø20x2mm</t>
  </si>
  <si>
    <t>Tepelná izolácia hr.10mm ø22mm (na potr. SV DN15 a TV,C DN15 v stene)</t>
  </si>
  <si>
    <t>Plastové montážne sponky sivé</t>
  </si>
  <si>
    <t xml:space="preserve">Lepiaca páska na izolácie strieborná </t>
  </si>
  <si>
    <t>Nástenka mosadzná koleno 1/2"</t>
  </si>
  <si>
    <t>Guľový kohút DN15 s odvodnením</t>
  </si>
  <si>
    <t>Dvierka plastové 300x300mm</t>
  </si>
  <si>
    <t>VODOVOD CELKOM</t>
  </si>
  <si>
    <t>ZARIAĎOVACIE PREDMETY</t>
  </si>
  <si>
    <t>Vytokový ventil na studenú vodu spodný 200mm nástenný</t>
  </si>
  <si>
    <t>ZARIAĎOVACIE PREDMETY CELKOM</t>
  </si>
  <si>
    <t>SPOLU</t>
  </si>
  <si>
    <t>SPOLU DODÁVKA + MONTÁŽ BEZ DPH</t>
  </si>
  <si>
    <t>SPOLU DODÁVKA + MONTÁŽ S DPH 20%</t>
  </si>
  <si>
    <t>Jazyková učebňa - ZŠ Riazanská, Bratislava</t>
  </si>
  <si>
    <t>;</t>
  </si>
  <si>
    <t>Rozpočet - ZARIADENIE UČEBNE</t>
  </si>
  <si>
    <t>S1</t>
  </si>
  <si>
    <t>S2</t>
  </si>
  <si>
    <t>PRACOVISKO UČITEĽA (viď. špecifikácia)</t>
  </si>
  <si>
    <t>K3</t>
  </si>
  <si>
    <t xml:space="preserve"> PRACOVISKO ŽIAKA (viď. špecifikácia)</t>
  </si>
  <si>
    <t>T1</t>
  </si>
  <si>
    <t>INÉ VYBAVENIE UČEBNE (viď špecifikácia)</t>
  </si>
  <si>
    <r>
      <rPr>
        <b/>
        <sz val="9"/>
        <rFont val="Arial"/>
        <family val="2"/>
      </rPr>
      <t>Katedra učiteľa</t>
    </r>
    <r>
      <rPr>
        <sz val="9"/>
        <rFont val="Arial"/>
        <family val="2"/>
      </rPr>
      <t xml:space="preserve"> sa skladá zo stola rozmeru 760 x 1200 x 600 mm a kontajneru so zásuvkamiStôl rozmeru 760 x 1200 x 600 mm. Zadná, bočné strany a pracovná plocha sú z drevotrieskovej dosky hr. 18 mm s laminátovou povrchovou úpravou, hrany z ABS pásky hr. 2 mm.</t>
    </r>
  </si>
  <si>
    <r>
      <rPr>
        <b/>
        <sz val="9"/>
        <rFont val="Arial"/>
        <family val="2"/>
      </rPr>
      <t>Žiacka stolička</t>
    </r>
    <r>
      <rPr>
        <sz val="9"/>
        <rFont val="Arial"/>
        <family val="2"/>
      </rPr>
      <t xml:space="preserve"> čalunená s kovovým rámom, s operadlom a opierkami na ruky. Na pravej strane na opierke otočná písacia podložka</t>
    </r>
  </si>
  <si>
    <r>
      <rPr>
        <b/>
        <sz val="9"/>
        <rFont val="Arial"/>
        <family val="2"/>
      </rPr>
      <t xml:space="preserve">  Zásuvkový kontajner</t>
    </r>
    <r>
      <rPr>
        <sz val="9"/>
        <rFont val="Arial"/>
        <family val="2"/>
      </rPr>
      <t xml:space="preserve"> rozmeru 590 x 550 x 450 mm z drevotrieskovej dosky hr. 18 mm na kolieskach. Výška je uvedená včítane koliesok. Uzamykateľné zásuvky sú rôznej výšky. Horná zásuvka výšky cca. 60 mm s vložkou na písacie potreby, stredné zásuvky 2x 130 mm, spodná 1x 200 mm. </t>
    </r>
  </si>
  <si>
    <r>
      <rPr>
        <b/>
        <sz val="9"/>
        <rFont val="Arial"/>
        <family val="2"/>
      </rPr>
      <t>Učiteľská stolička</t>
    </r>
    <r>
      <rPr>
        <sz val="9"/>
        <rFont val="Arial"/>
        <family val="2"/>
      </rPr>
      <t xml:space="preserve"> - otočná stolička s nastaviteľným operadlom a podrúčkami, s plynovým piestom na plynulé nastavenie výšky sedenia v rozmedzí 430 – 580 mm, nosnosť min. 100 kg, polyuretánové sedadlo a operadlo s textilným poťahom, nylonový resp. kovový kríž s kolieskami (alt. klzákmi)</t>
    </r>
  </si>
  <si>
    <t xml:space="preserve">    Zariadenie učebne</t>
  </si>
  <si>
    <r>
      <rPr>
        <b/>
        <sz val="9"/>
        <rFont val="Arial"/>
        <family val="2"/>
      </rPr>
      <t xml:space="preserve">Dvojmiestny žiacky rozmeru 760 x 1800 x 600 mm stôl </t>
    </r>
    <r>
      <rPr>
        <sz val="9"/>
        <rFont val="Arial"/>
        <family val="2"/>
      </rPr>
      <t xml:space="preserve">pre jazykovú učebňu s integrovaným žľabom pre el rozvody a jazykovou jednotkou žiaka pre napojenie mikrofónu a sluchadiel počas výučby jazyka. Z dôvodu, že sekundárnou funkciou učebne je aj funkcia počítačovej učebne, musí pracovný stôl žiaka  umožniť umiestnenie 2 ks PC pod pracovnou doskou. Súčasne bude pod pracovnou doskou umiestnená vysúvacia polička pre klávesnicu (2 ks).  V pracovnej doske v mieste umiestnenia PC bude vyrezaný kruhový otvor cca. Ø 60 mm (2 ks) pre kabeláž napojenia monitora.Žiacky stôl (bočné steny a pracovná plocha) sú vyrobené z drevotrieskových dosiek hr. 18 mm s laminátovou povrchovou úpravou v drevenom dekore, hrany z ABS pásky hr. 2 mm. Zadná strana je v jej hornej polovici uzatvorená platňou z perforovaného s farebnou úpravou práškovaním (metalická svetlošedá). Žľab pre silno a slaboprúdové rozvody je umiestnený v zadnej hornej časti stola pod pracovnou doskou a cez otvory v bočných stenách umožňuje priebežné káblové prepojenie so susednými stolmi. vpracovnej doske bude osadená jazyková jednotka pre dvoch žiakov na pripojenie sluchádiel a mikrofónu.  </t>
    </r>
  </si>
  <si>
    <t>INÉ VYBAVENIE</t>
  </si>
  <si>
    <t>Učiteľské PC</t>
  </si>
  <si>
    <t xml:space="preserve">klientské stanice pozostávajúce z monitoru, klávesnice myši </t>
  </si>
  <si>
    <t>Digitálne jazykové laboratórium (softvér, elektronická jednotka na prenos a konverziu signálu, zariadenie ma prenos zvuku, sluchadlá, komunikačné zariadenie) resp. wifi</t>
  </si>
  <si>
    <t>Dátum:   04.03.2019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</si>
</sst>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;\-#,##0"/>
    <numFmt numFmtId="173" formatCode="#,##0.000;\-#,##0.000"/>
    <numFmt numFmtId="174" formatCode="#,##0.00;\-#,##0.00"/>
    <numFmt numFmtId="175" formatCode="_-* #,##0.00\ &quot;Kč&quot;_-;\-* #,##0.00\ &quot;Kč&quot;_-;_-* &quot;-&quot;??\ &quot;Kč&quot;_-;_-@_-"/>
    <numFmt numFmtId="176" formatCode="_-* #,##0.00\ [$€-1]_-;\-* #,##0.00\ [$€-1]_-;_-* &quot;-&quot;??\ [$€-1]_-;_-@_-"/>
    <numFmt numFmtId="177" formatCode="\P\r\a\vd\a;&quot;Pravda&quot;;&quot;Nepravda&quot;"/>
    <numFmt numFmtId="178" formatCode="[$€-2]\ #\ ##,000_);[Red]\([$¥€-2]\ #\ ##,000\)"/>
    <numFmt numFmtId="179" formatCode="#,##0.000"/>
    <numFmt numFmtId="180" formatCode="#,##0.00\ &quot;€&quot;"/>
  </numFmts>
  <fonts count="41">
    <font>
      <sz val="8"/>
      <name val="MS Sans Serif"/>
      <family val="0"/>
    </font>
    <font>
      <b/>
      <sz val="14"/>
      <color indexed="10"/>
      <name val="Arial CE"/>
      <family val="0"/>
    </font>
    <font>
      <sz val="7"/>
      <name val="Arial CE"/>
      <family val="0"/>
    </font>
    <font>
      <b/>
      <sz val="8"/>
      <name val="Arial CE"/>
      <family val="0"/>
    </font>
    <font>
      <sz val="8"/>
      <name val="Arial CE"/>
      <family val="0"/>
    </font>
    <font>
      <sz val="8"/>
      <name val="Arial CYR"/>
      <family val="0"/>
    </font>
    <font>
      <b/>
      <sz val="8"/>
      <color indexed="18"/>
      <name val="Arial CE"/>
      <family val="0"/>
    </font>
    <font>
      <sz val="8"/>
      <color indexed="63"/>
      <name val="Arial CE"/>
      <family val="0"/>
    </font>
    <font>
      <b/>
      <u val="single"/>
      <sz val="8"/>
      <color indexed="10"/>
      <name val="Arial CE"/>
      <family val="0"/>
    </font>
    <font>
      <i/>
      <sz val="8"/>
      <color indexed="12"/>
      <name val="Arial CE"/>
      <family val="0"/>
    </font>
    <font>
      <sz val="8"/>
      <color indexed="10"/>
      <name val="Arial CE"/>
      <family val="0"/>
    </font>
    <font>
      <b/>
      <sz val="14"/>
      <color indexed="10"/>
      <name val="Arial"/>
      <family val="0"/>
    </font>
    <font>
      <sz val="8"/>
      <name val="Arial"/>
      <family val="0"/>
    </font>
    <font>
      <b/>
      <sz val="9"/>
      <name val="Arial"/>
      <family val="0"/>
    </font>
    <font>
      <b/>
      <sz val="9"/>
      <name val="Arial CE"/>
      <family val="0"/>
    </font>
    <font>
      <b/>
      <sz val="8"/>
      <name val="Arial"/>
      <family val="0"/>
    </font>
    <font>
      <b/>
      <sz val="8"/>
      <color indexed="12"/>
      <name val="Arial CE"/>
      <family val="0"/>
    </font>
    <font>
      <b/>
      <i/>
      <sz val="14"/>
      <name val="Arial"/>
      <family val="2"/>
    </font>
    <font>
      <i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9"/>
      <name val="Calibri"/>
      <family val="2"/>
    </font>
    <font>
      <sz val="8"/>
      <color indexed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thin"/>
      <top/>
      <bottom style="medium"/>
    </border>
    <border>
      <left/>
      <right/>
      <top/>
      <bottom style="thin"/>
    </border>
    <border>
      <left/>
      <right/>
      <top style="medium"/>
      <bottom style="thin"/>
    </border>
    <border>
      <left/>
      <right/>
      <top style="thin"/>
      <bottom style="double"/>
    </border>
    <border>
      <left/>
      <right/>
      <top style="double"/>
      <bottom style="medium"/>
    </border>
    <border>
      <left/>
      <right/>
      <top style="medium"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/>
      <right style="thin"/>
      <top style="medium"/>
      <bottom style="thin"/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7" fillId="1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17" borderId="0" applyNumberFormat="0" applyBorder="0" applyAlignment="0" applyProtection="0"/>
    <xf numFmtId="9" fontId="0" fillId="0" borderId="0" applyFont="0" applyFill="0" applyBorder="0" applyAlignment="0" applyProtection="0"/>
    <xf numFmtId="0" fontId="0" fillId="18" borderId="5" applyNumberFormat="0" applyFont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8" applyNumberFormat="0" applyAlignment="0" applyProtection="0"/>
    <xf numFmtId="0" fontId="37" fillId="19" borderId="8" applyNumberFormat="0" applyAlignment="0" applyProtection="0"/>
    <xf numFmtId="0" fontId="38" fillId="19" borderId="9" applyNumberFormat="0" applyAlignment="0" applyProtection="0"/>
    <xf numFmtId="0" fontId="39" fillId="0" borderId="0" applyNumberFormat="0" applyFill="0" applyBorder="0" applyAlignment="0" applyProtection="0"/>
    <xf numFmtId="0" fontId="40" fillId="3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3" borderId="0" applyNumberFormat="0" applyBorder="0" applyAlignment="0" applyProtection="0"/>
  </cellStyleXfs>
  <cellXfs count="161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172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 wrapText="1"/>
    </xf>
    <xf numFmtId="173" fontId="0" fillId="0" borderId="0" xfId="0" applyNumberFormat="1" applyAlignment="1">
      <alignment horizontal="right" vertical="top"/>
    </xf>
    <xf numFmtId="174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/>
    </xf>
    <xf numFmtId="0" fontId="1" fillId="18" borderId="0" xfId="0" applyFont="1" applyFill="1" applyAlignment="1" applyProtection="1">
      <alignment horizontal="left"/>
      <protection/>
    </xf>
    <xf numFmtId="0" fontId="2" fillId="18" borderId="0" xfId="0" applyFont="1" applyFill="1" applyAlignment="1" applyProtection="1">
      <alignment horizontal="left"/>
      <protection/>
    </xf>
    <xf numFmtId="0" fontId="3" fillId="18" borderId="0" xfId="0" applyFont="1" applyFill="1" applyAlignment="1" applyProtection="1">
      <alignment horizontal="left"/>
      <protection/>
    </xf>
    <xf numFmtId="0" fontId="4" fillId="18" borderId="0" xfId="0" applyFont="1" applyFill="1" applyAlignment="1" applyProtection="1">
      <alignment horizontal="left"/>
      <protection/>
    </xf>
    <xf numFmtId="0" fontId="5" fillId="24" borderId="10" xfId="0" applyFont="1" applyFill="1" applyBorder="1" applyAlignment="1" applyProtection="1">
      <alignment horizontal="center" vertical="center" wrapText="1"/>
      <protection/>
    </xf>
    <xf numFmtId="172" fontId="6" fillId="0" borderId="0" xfId="0" applyNumberFormat="1" applyFont="1" applyAlignment="1">
      <alignment horizontal="right"/>
    </xf>
    <xf numFmtId="0" fontId="6" fillId="0" borderId="0" xfId="0" applyFont="1" applyAlignment="1">
      <alignment horizontal="left" wrapText="1"/>
    </xf>
    <xf numFmtId="173" fontId="6" fillId="0" borderId="0" xfId="0" applyNumberFormat="1" applyFont="1" applyAlignment="1">
      <alignment horizontal="right"/>
    </xf>
    <xf numFmtId="174" fontId="6" fillId="0" borderId="0" xfId="0" applyNumberFormat="1" applyFont="1" applyAlignment="1">
      <alignment horizontal="right"/>
    </xf>
    <xf numFmtId="172" fontId="6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left" wrapText="1"/>
    </xf>
    <xf numFmtId="173" fontId="6" fillId="0" borderId="0" xfId="0" applyNumberFormat="1" applyFont="1" applyBorder="1" applyAlignment="1">
      <alignment horizontal="right"/>
    </xf>
    <xf numFmtId="174" fontId="6" fillId="0" borderId="0" xfId="0" applyNumberFormat="1" applyFont="1" applyBorder="1" applyAlignment="1">
      <alignment horizontal="right"/>
    </xf>
    <xf numFmtId="172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left" wrapText="1"/>
    </xf>
    <xf numFmtId="173" fontId="3" fillId="0" borderId="0" xfId="0" applyNumberFormat="1" applyFont="1" applyBorder="1" applyAlignment="1">
      <alignment horizontal="right"/>
    </xf>
    <xf numFmtId="174" fontId="3" fillId="0" borderId="0" xfId="0" applyNumberFormat="1" applyFont="1" applyBorder="1" applyAlignment="1">
      <alignment horizontal="right"/>
    </xf>
    <xf numFmtId="172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left" wrapText="1"/>
    </xf>
    <xf numFmtId="173" fontId="4" fillId="0" borderId="0" xfId="0" applyNumberFormat="1" applyFont="1" applyBorder="1" applyAlignment="1">
      <alignment horizontal="right"/>
    </xf>
    <xf numFmtId="174" fontId="4" fillId="0" borderId="0" xfId="0" applyNumberFormat="1" applyFont="1" applyBorder="1" applyAlignment="1">
      <alignment horizontal="right"/>
    </xf>
    <xf numFmtId="172" fontId="7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left" wrapText="1"/>
    </xf>
    <xf numFmtId="173" fontId="7" fillId="0" borderId="0" xfId="0" applyNumberFormat="1" applyFont="1" applyBorder="1" applyAlignment="1">
      <alignment horizontal="right"/>
    </xf>
    <xf numFmtId="174" fontId="7" fillId="0" borderId="0" xfId="0" applyNumberFormat="1" applyFont="1" applyBorder="1" applyAlignment="1">
      <alignment horizontal="right"/>
    </xf>
    <xf numFmtId="172" fontId="8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 horizontal="left" wrapText="1"/>
    </xf>
    <xf numFmtId="173" fontId="8" fillId="0" borderId="0" xfId="0" applyNumberFormat="1" applyFont="1" applyBorder="1" applyAlignment="1">
      <alignment horizontal="right"/>
    </xf>
    <xf numFmtId="174" fontId="8" fillId="0" borderId="0" xfId="0" applyNumberFormat="1" applyFont="1" applyBorder="1" applyAlignment="1">
      <alignment horizontal="right"/>
    </xf>
    <xf numFmtId="172" fontId="0" fillId="0" borderId="0" xfId="0" applyNumberFormat="1" applyBorder="1" applyAlignment="1">
      <alignment horizontal="right" vertical="top"/>
    </xf>
    <xf numFmtId="0" fontId="0" fillId="0" borderId="0" xfId="0" applyBorder="1" applyAlignment="1">
      <alignment horizontal="left" vertical="top" wrapText="1"/>
    </xf>
    <xf numFmtId="173" fontId="0" fillId="0" borderId="0" xfId="0" applyNumberFormat="1" applyBorder="1" applyAlignment="1">
      <alignment horizontal="right" vertical="top"/>
    </xf>
    <xf numFmtId="174" fontId="0" fillId="0" borderId="0" xfId="0" applyNumberFormat="1" applyBorder="1" applyAlignment="1">
      <alignment horizontal="right" vertical="top"/>
    </xf>
    <xf numFmtId="0" fontId="0" fillId="0" borderId="0" xfId="0" applyBorder="1" applyAlignment="1">
      <alignment horizontal="left" vertical="top"/>
    </xf>
    <xf numFmtId="172" fontId="9" fillId="0" borderId="0" xfId="0" applyNumberFormat="1" applyFont="1" applyBorder="1" applyAlignment="1">
      <alignment horizontal="right"/>
    </xf>
    <xf numFmtId="0" fontId="9" fillId="0" borderId="0" xfId="0" applyFont="1" applyBorder="1" applyAlignment="1">
      <alignment horizontal="left" wrapText="1"/>
    </xf>
    <xf numFmtId="173" fontId="9" fillId="0" borderId="0" xfId="0" applyNumberFormat="1" applyFont="1" applyBorder="1" applyAlignment="1">
      <alignment horizontal="right"/>
    </xf>
    <xf numFmtId="174" fontId="9" fillId="0" borderId="0" xfId="0" applyNumberFormat="1" applyFont="1" applyBorder="1" applyAlignment="1">
      <alignment horizontal="right"/>
    </xf>
    <xf numFmtId="172" fontId="10" fillId="0" borderId="0" xfId="0" applyNumberFormat="1" applyFont="1" applyBorder="1" applyAlignment="1">
      <alignment horizontal="right"/>
    </xf>
    <xf numFmtId="0" fontId="10" fillId="0" borderId="0" xfId="0" applyFont="1" applyBorder="1" applyAlignment="1">
      <alignment horizontal="left" wrapText="1"/>
    </xf>
    <xf numFmtId="173" fontId="10" fillId="0" borderId="0" xfId="0" applyNumberFormat="1" applyFont="1" applyBorder="1" applyAlignment="1">
      <alignment horizontal="right"/>
    </xf>
    <xf numFmtId="174" fontId="10" fillId="0" borderId="0" xfId="0" applyNumberFormat="1" applyFont="1" applyBorder="1" applyAlignment="1">
      <alignment horizontal="right"/>
    </xf>
    <xf numFmtId="0" fontId="11" fillId="18" borderId="0" xfId="0" applyFont="1" applyFill="1" applyAlignment="1" applyProtection="1">
      <alignment horizontal="left"/>
      <protection/>
    </xf>
    <xf numFmtId="0" fontId="0" fillId="18" borderId="0" xfId="0" applyFont="1" applyFill="1" applyAlignment="1" applyProtection="1">
      <alignment horizontal="left"/>
      <protection/>
    </xf>
    <xf numFmtId="0" fontId="12" fillId="18" borderId="0" xfId="0" applyFont="1" applyFill="1" applyAlignment="1" applyProtection="1">
      <alignment horizontal="left"/>
      <protection/>
    </xf>
    <xf numFmtId="0" fontId="13" fillId="18" borderId="0" xfId="0" applyFont="1" applyFill="1" applyAlignment="1" applyProtection="1">
      <alignment horizontal="left"/>
      <protection/>
    </xf>
    <xf numFmtId="0" fontId="14" fillId="18" borderId="0" xfId="0" applyFont="1" applyFill="1" applyAlignment="1" applyProtection="1">
      <alignment horizontal="left"/>
      <protection/>
    </xf>
    <xf numFmtId="0" fontId="15" fillId="24" borderId="10" xfId="0" applyFont="1" applyFill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left" wrapText="1"/>
      <protection/>
    </xf>
    <xf numFmtId="174" fontId="8" fillId="0" borderId="0" xfId="0" applyNumberFormat="1" applyFont="1" applyBorder="1" applyAlignment="1" applyProtection="1">
      <alignment horizontal="right"/>
      <protection/>
    </xf>
    <xf numFmtId="0" fontId="16" fillId="0" borderId="11" xfId="0" applyFont="1" applyBorder="1" applyAlignment="1" applyProtection="1">
      <alignment horizontal="left" wrapText="1"/>
      <protection/>
    </xf>
    <xf numFmtId="174" fontId="16" fillId="0" borderId="11" xfId="0" applyNumberFormat="1" applyFont="1" applyBorder="1" applyAlignment="1" applyProtection="1">
      <alignment horizontal="right"/>
      <protection/>
    </xf>
    <xf numFmtId="0" fontId="17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19" fillId="0" borderId="12" xfId="0" applyFont="1" applyBorder="1" applyAlignment="1" applyProtection="1">
      <alignment horizontal="center" wrapText="1"/>
      <protection/>
    </xf>
    <xf numFmtId="0" fontId="0" fillId="0" borderId="12" xfId="0" applyBorder="1" applyAlignment="1" applyProtection="1">
      <alignment wrapText="1"/>
      <protection/>
    </xf>
    <xf numFmtId="0" fontId="0" fillId="0" borderId="12" xfId="0" applyBorder="1" applyAlignment="1" applyProtection="1">
      <alignment horizontal="center" wrapText="1"/>
      <protection/>
    </xf>
    <xf numFmtId="0" fontId="20" fillId="0" borderId="13" xfId="0" applyFont="1" applyBorder="1" applyAlignment="1" applyProtection="1">
      <alignment/>
      <protection/>
    </xf>
    <xf numFmtId="0" fontId="19" fillId="0" borderId="13" xfId="0" applyFont="1" applyBorder="1" applyAlignment="1" applyProtection="1">
      <alignment/>
      <protection/>
    </xf>
    <xf numFmtId="0" fontId="19" fillId="0" borderId="14" xfId="0" applyFont="1" applyBorder="1" applyAlignment="1" applyProtection="1">
      <alignment/>
      <protection/>
    </xf>
    <xf numFmtId="0" fontId="21" fillId="0" borderId="0" xfId="0" applyFont="1" applyFill="1" applyAlignment="1" applyProtection="1">
      <alignment/>
      <protection/>
    </xf>
    <xf numFmtId="0" fontId="21" fillId="0" borderId="0" xfId="0" applyFont="1" applyFill="1" applyAlignment="1" applyProtection="1">
      <alignment horizontal="center"/>
      <protection/>
    </xf>
    <xf numFmtId="176" fontId="19" fillId="0" borderId="0" xfId="37" applyNumberFormat="1" applyFont="1" applyFill="1" applyAlignment="1" applyProtection="1">
      <alignment horizontal="right"/>
      <protection/>
    </xf>
    <xf numFmtId="0" fontId="13" fillId="0" borderId="0" xfId="0" applyFont="1" applyFill="1" applyAlignment="1" applyProtection="1">
      <alignment horizontal="center"/>
      <protection/>
    </xf>
    <xf numFmtId="0" fontId="20" fillId="0" borderId="15" xfId="0" applyFont="1" applyFill="1" applyBorder="1" applyAlignment="1" applyProtection="1">
      <alignment horizontal="left"/>
      <protection/>
    </xf>
    <xf numFmtId="0" fontId="21" fillId="0" borderId="15" xfId="0" applyFont="1" applyFill="1" applyBorder="1" applyAlignment="1" applyProtection="1">
      <alignment wrapText="1"/>
      <protection/>
    </xf>
    <xf numFmtId="0" fontId="21" fillId="0" borderId="15" xfId="0" applyFont="1" applyFill="1" applyBorder="1" applyAlignment="1" applyProtection="1">
      <alignment horizontal="center"/>
      <protection/>
    </xf>
    <xf numFmtId="176" fontId="19" fillId="0" borderId="15" xfId="37" applyNumberFormat="1" applyFont="1" applyBorder="1" applyAlignment="1" applyProtection="1">
      <alignment horizontal="right"/>
      <protection/>
    </xf>
    <xf numFmtId="176" fontId="0" fillId="0" borderId="0" xfId="0" applyNumberFormat="1" applyAlignment="1" applyProtection="1">
      <alignment/>
      <protection/>
    </xf>
    <xf numFmtId="0" fontId="20" fillId="0" borderId="13" xfId="0" applyFont="1" applyFill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176" fontId="19" fillId="0" borderId="0" xfId="37" applyNumberFormat="1" applyFont="1" applyBorder="1" applyAlignment="1" applyProtection="1">
      <alignment horizontal="right"/>
      <protection/>
    </xf>
    <xf numFmtId="0" fontId="21" fillId="0" borderId="15" xfId="0" applyFont="1" applyFill="1" applyBorder="1" applyAlignment="1" applyProtection="1">
      <alignment horizontal="left" wrapText="1"/>
      <protection/>
    </xf>
    <xf numFmtId="0" fontId="13" fillId="0" borderId="0" xfId="0" applyFont="1" applyFill="1" applyBorder="1" applyAlignment="1" applyProtection="1">
      <alignment horizontal="left"/>
      <protection/>
    </xf>
    <xf numFmtId="0" fontId="21" fillId="0" borderId="0" xfId="0" applyFont="1" applyFill="1" applyBorder="1" applyAlignment="1" applyProtection="1">
      <alignment horizontal="left" wrapText="1"/>
      <protection/>
    </xf>
    <xf numFmtId="0" fontId="21" fillId="0" borderId="0" xfId="0" applyFont="1" applyFill="1" applyBorder="1" applyAlignment="1" applyProtection="1">
      <alignment horizontal="center"/>
      <protection/>
    </xf>
    <xf numFmtId="176" fontId="19" fillId="0" borderId="16" xfId="37" applyNumberFormat="1" applyFont="1" applyBorder="1" applyAlignment="1" applyProtection="1">
      <alignment horizontal="right"/>
      <protection/>
    </xf>
    <xf numFmtId="0" fontId="20" fillId="0" borderId="17" xfId="0" applyFont="1" applyFill="1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176" fontId="19" fillId="0" borderId="17" xfId="37" applyNumberFormat="1" applyFont="1" applyBorder="1" applyAlignment="1" applyProtection="1">
      <alignment horizontal="right"/>
      <protection/>
    </xf>
    <xf numFmtId="176" fontId="20" fillId="0" borderId="18" xfId="0" applyNumberFormat="1" applyFont="1" applyBorder="1" applyAlignment="1" applyProtection="1">
      <alignment/>
      <protection/>
    </xf>
    <xf numFmtId="176" fontId="20" fillId="0" borderId="0" xfId="0" applyNumberFormat="1" applyFont="1" applyAlignment="1" applyProtection="1">
      <alignment/>
      <protection/>
    </xf>
    <xf numFmtId="14" fontId="4" fillId="18" borderId="0" xfId="0" applyNumberFormat="1" applyFont="1" applyFill="1" applyAlignment="1" applyProtection="1">
      <alignment horizontal="left"/>
      <protection/>
    </xf>
    <xf numFmtId="0" fontId="0" fillId="24" borderId="12" xfId="0" applyFill="1" applyBorder="1" applyAlignment="1" applyProtection="1">
      <alignment wrapText="1"/>
      <protection/>
    </xf>
    <xf numFmtId="0" fontId="0" fillId="24" borderId="12" xfId="0" applyFill="1" applyBorder="1" applyAlignment="1" applyProtection="1">
      <alignment horizontal="center" wrapText="1"/>
      <protection/>
    </xf>
    <xf numFmtId="0" fontId="20" fillId="24" borderId="19" xfId="0" applyFont="1" applyFill="1" applyBorder="1" applyAlignment="1" applyProtection="1">
      <alignment/>
      <protection/>
    </xf>
    <xf numFmtId="0" fontId="19" fillId="24" borderId="17" xfId="0" applyFont="1" applyFill="1" applyBorder="1" applyAlignment="1" applyProtection="1">
      <alignment/>
      <protection/>
    </xf>
    <xf numFmtId="0" fontId="19" fillId="24" borderId="17" xfId="0" applyFont="1" applyFill="1" applyBorder="1" applyAlignment="1" applyProtection="1">
      <alignment vertical="top"/>
      <protection/>
    </xf>
    <xf numFmtId="0" fontId="13" fillId="0" borderId="0" xfId="0" applyFont="1" applyFill="1" applyAlignment="1" applyProtection="1">
      <alignment horizontal="left" vertical="top"/>
      <protection/>
    </xf>
    <xf numFmtId="0" fontId="21" fillId="0" borderId="14" xfId="0" applyFont="1" applyFill="1" applyBorder="1" applyAlignment="1" applyProtection="1">
      <alignment wrapText="1"/>
      <protection/>
    </xf>
    <xf numFmtId="0" fontId="21" fillId="0" borderId="13" xfId="0" applyFont="1" applyFill="1" applyBorder="1" applyAlignment="1" applyProtection="1">
      <alignment wrapText="1"/>
      <protection/>
    </xf>
    <xf numFmtId="0" fontId="21" fillId="0" borderId="13" xfId="0" applyFont="1" applyFill="1" applyBorder="1" applyAlignment="1" applyProtection="1">
      <alignment horizontal="center" vertical="top"/>
      <protection/>
    </xf>
    <xf numFmtId="176" fontId="19" fillId="0" borderId="13" xfId="37" applyNumberFormat="1" applyFont="1" applyFill="1" applyBorder="1" applyAlignment="1" applyProtection="1">
      <alignment horizontal="right" vertical="top"/>
      <protection/>
    </xf>
    <xf numFmtId="0" fontId="21" fillId="0" borderId="20" xfId="0" applyFont="1" applyFill="1" applyBorder="1" applyAlignment="1" applyProtection="1">
      <alignment wrapText="1"/>
      <protection/>
    </xf>
    <xf numFmtId="0" fontId="21" fillId="0" borderId="20" xfId="0" applyFont="1" applyFill="1" applyBorder="1" applyAlignment="1" applyProtection="1">
      <alignment horizontal="center" vertical="top"/>
      <protection/>
    </xf>
    <xf numFmtId="176" fontId="19" fillId="0" borderId="20" xfId="37" applyNumberFormat="1" applyFont="1" applyFill="1" applyBorder="1" applyAlignment="1" applyProtection="1">
      <alignment horizontal="right" vertical="top"/>
      <protection/>
    </xf>
    <xf numFmtId="0" fontId="13" fillId="0" borderId="0" xfId="0" applyFont="1" applyFill="1" applyBorder="1" applyAlignment="1" applyProtection="1">
      <alignment horizontal="left" vertical="top"/>
      <protection/>
    </xf>
    <xf numFmtId="0" fontId="21" fillId="0" borderId="0" xfId="0" applyFont="1" applyFill="1" applyBorder="1" applyAlignment="1" applyProtection="1">
      <alignment horizontal="center" vertical="top"/>
      <protection/>
    </xf>
    <xf numFmtId="176" fontId="19" fillId="0" borderId="0" xfId="37" applyNumberFormat="1" applyFont="1" applyFill="1" applyBorder="1" applyAlignment="1" applyProtection="1">
      <alignment horizontal="right" vertical="top"/>
      <protection/>
    </xf>
    <xf numFmtId="0" fontId="21" fillId="0" borderId="14" xfId="0" applyFont="1" applyFill="1" applyBorder="1" applyAlignment="1" applyProtection="1">
      <alignment horizontal="center" vertical="top"/>
      <protection/>
    </xf>
    <xf numFmtId="176" fontId="19" fillId="0" borderId="14" xfId="37" applyNumberFormat="1" applyFont="1" applyFill="1" applyBorder="1" applyAlignment="1" applyProtection="1">
      <alignment horizontal="right" vertical="top"/>
      <protection/>
    </xf>
    <xf numFmtId="0" fontId="20" fillId="0" borderId="14" xfId="0" applyFont="1" applyFill="1" applyBorder="1" applyAlignment="1" applyProtection="1">
      <alignment vertical="top"/>
      <protection/>
    </xf>
    <xf numFmtId="0" fontId="20" fillId="0" borderId="0" xfId="0" applyFont="1" applyFill="1" applyBorder="1" applyAlignment="1" applyProtection="1">
      <alignment vertical="top"/>
      <protection/>
    </xf>
    <xf numFmtId="0" fontId="21" fillId="0" borderId="0" xfId="0" applyFont="1" applyFill="1" applyAlignment="1">
      <alignment horizontal="justify" vertical="center"/>
    </xf>
    <xf numFmtId="176" fontId="19" fillId="0" borderId="15" xfId="37" applyNumberFormat="1" applyFont="1" applyFill="1" applyBorder="1" applyAlignment="1" applyProtection="1">
      <alignment horizontal="right"/>
      <protection/>
    </xf>
    <xf numFmtId="176" fontId="19" fillId="0" borderId="16" xfId="37" applyNumberFormat="1" applyFont="1" applyFill="1" applyBorder="1" applyAlignment="1" applyProtection="1">
      <alignment horizontal="right"/>
      <protection/>
    </xf>
    <xf numFmtId="0" fontId="0" fillId="0" borderId="17" xfId="0" applyFill="1" applyBorder="1" applyAlignment="1" applyProtection="1">
      <alignment/>
      <protection/>
    </xf>
    <xf numFmtId="176" fontId="19" fillId="0" borderId="17" xfId="37" applyNumberFormat="1" applyFont="1" applyFill="1" applyBorder="1" applyAlignment="1" applyProtection="1">
      <alignment horizontal="right"/>
      <protection/>
    </xf>
    <xf numFmtId="176" fontId="20" fillId="0" borderId="18" xfId="0" applyNumberFormat="1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16" fillId="0" borderId="11" xfId="0" applyFont="1" applyBorder="1" applyAlignment="1" applyProtection="1">
      <alignment horizontal="left" wrapText="1"/>
      <protection/>
    </xf>
    <xf numFmtId="179" fontId="21" fillId="0" borderId="0" xfId="0" applyNumberFormat="1" applyFont="1" applyFill="1" applyAlignment="1" applyProtection="1">
      <alignment horizontal="center"/>
      <protection/>
    </xf>
    <xf numFmtId="179" fontId="21" fillId="0" borderId="15" xfId="0" applyNumberFormat="1" applyFont="1" applyFill="1" applyBorder="1" applyAlignment="1" applyProtection="1">
      <alignment horizontal="center"/>
      <protection/>
    </xf>
    <xf numFmtId="179" fontId="19" fillId="0" borderId="13" xfId="0" applyNumberFormat="1" applyFont="1" applyBorder="1" applyAlignment="1" applyProtection="1">
      <alignment/>
      <protection/>
    </xf>
    <xf numFmtId="179" fontId="21" fillId="0" borderId="0" xfId="0" applyNumberFormat="1" applyFont="1" applyFill="1" applyBorder="1" applyAlignment="1" applyProtection="1">
      <alignment horizontal="center"/>
      <protection/>
    </xf>
    <xf numFmtId="179" fontId="21" fillId="0" borderId="13" xfId="0" applyNumberFormat="1" applyFont="1" applyFill="1" applyBorder="1" applyAlignment="1" applyProtection="1">
      <alignment horizontal="center" vertical="top"/>
      <protection/>
    </xf>
    <xf numFmtId="179" fontId="21" fillId="0" borderId="20" xfId="0" applyNumberFormat="1" applyFont="1" applyFill="1" applyBorder="1" applyAlignment="1" applyProtection="1">
      <alignment horizontal="center" vertical="top"/>
      <protection/>
    </xf>
    <xf numFmtId="179" fontId="21" fillId="0" borderId="0" xfId="0" applyNumberFormat="1" applyFont="1" applyFill="1" applyBorder="1" applyAlignment="1" applyProtection="1">
      <alignment horizontal="center" vertical="top"/>
      <protection/>
    </xf>
    <xf numFmtId="179" fontId="19" fillId="24" borderId="17" xfId="0" applyNumberFormat="1" applyFont="1" applyFill="1" applyBorder="1" applyAlignment="1" applyProtection="1">
      <alignment vertical="top"/>
      <protection/>
    </xf>
    <xf numFmtId="179" fontId="21" fillId="0" borderId="14" xfId="0" applyNumberFormat="1" applyFont="1" applyFill="1" applyBorder="1" applyAlignment="1" applyProtection="1">
      <alignment horizontal="center" vertical="top"/>
      <protection/>
    </xf>
    <xf numFmtId="174" fontId="23" fillId="0" borderId="0" xfId="0" applyNumberFormat="1" applyFont="1" applyBorder="1" applyAlignment="1">
      <alignment horizontal="right"/>
    </xf>
    <xf numFmtId="4" fontId="4" fillId="0" borderId="0" xfId="0" applyNumberFormat="1" applyFont="1" applyBorder="1" applyAlignment="1">
      <alignment horizontal="right"/>
    </xf>
    <xf numFmtId="0" fontId="4" fillId="18" borderId="0" xfId="0" applyFont="1" applyFill="1" applyAlignment="1" applyProtection="1">
      <alignment horizontal="left"/>
      <protection/>
    </xf>
    <xf numFmtId="0" fontId="3" fillId="18" borderId="0" xfId="0" applyFont="1" applyFill="1" applyAlignment="1" applyProtection="1">
      <alignment horizontal="left"/>
      <protection/>
    </xf>
    <xf numFmtId="0" fontId="17" fillId="0" borderId="18" xfId="0" applyFont="1" applyBorder="1" applyAlignment="1" applyProtection="1">
      <alignment horizontal="left"/>
      <protection/>
    </xf>
    <xf numFmtId="0" fontId="19" fillId="0" borderId="21" xfId="0" applyFont="1" applyBorder="1" applyAlignment="1" applyProtection="1">
      <alignment horizontal="center"/>
      <protection/>
    </xf>
    <xf numFmtId="0" fontId="19" fillId="0" borderId="22" xfId="0" applyFont="1" applyBorder="1" applyAlignment="1" applyProtection="1">
      <alignment horizontal="center"/>
      <protection/>
    </xf>
    <xf numFmtId="0" fontId="19" fillId="0" borderId="23" xfId="0" applyFont="1" applyBorder="1" applyAlignment="1" applyProtection="1">
      <alignment horizontal="center"/>
      <protection/>
    </xf>
    <xf numFmtId="0" fontId="19" fillId="0" borderId="24" xfId="0" applyFont="1" applyBorder="1" applyAlignment="1" applyProtection="1">
      <alignment horizontal="center"/>
      <protection/>
    </xf>
    <xf numFmtId="0" fontId="19" fillId="0" borderId="25" xfId="0" applyFont="1" applyBorder="1" applyAlignment="1" applyProtection="1">
      <alignment horizontal="center" wrapText="1"/>
      <protection/>
    </xf>
    <xf numFmtId="0" fontId="19" fillId="0" borderId="12" xfId="0" applyFont="1" applyBorder="1" applyAlignment="1" applyProtection="1">
      <alignment horizontal="center" wrapText="1"/>
      <protection/>
    </xf>
    <xf numFmtId="0" fontId="19" fillId="0" borderId="26" xfId="0" applyFont="1" applyBorder="1" applyAlignment="1" applyProtection="1">
      <alignment horizontal="center" wrapText="1"/>
      <protection/>
    </xf>
    <xf numFmtId="0" fontId="19" fillId="0" borderId="27" xfId="0" applyFont="1" applyBorder="1" applyAlignment="1" applyProtection="1">
      <alignment horizontal="center" wrapText="1"/>
      <protection/>
    </xf>
    <xf numFmtId="0" fontId="19" fillId="24" borderId="21" xfId="0" applyFont="1" applyFill="1" applyBorder="1" applyAlignment="1" applyProtection="1">
      <alignment horizontal="center"/>
      <protection/>
    </xf>
    <xf numFmtId="0" fontId="19" fillId="24" borderId="22" xfId="0" applyFont="1" applyFill="1" applyBorder="1" applyAlignment="1" applyProtection="1">
      <alignment horizontal="center"/>
      <protection/>
    </xf>
    <xf numFmtId="0" fontId="19" fillId="24" borderId="23" xfId="0" applyFont="1" applyFill="1" applyBorder="1" applyAlignment="1" applyProtection="1">
      <alignment horizontal="center"/>
      <protection/>
    </xf>
    <xf numFmtId="0" fontId="19" fillId="24" borderId="24" xfId="0" applyFont="1" applyFill="1" applyBorder="1" applyAlignment="1" applyProtection="1">
      <alignment horizontal="center"/>
      <protection/>
    </xf>
    <xf numFmtId="0" fontId="19" fillId="24" borderId="25" xfId="0" applyFont="1" applyFill="1" applyBorder="1" applyAlignment="1" applyProtection="1">
      <alignment horizontal="center" wrapText="1"/>
      <protection/>
    </xf>
    <xf numFmtId="0" fontId="19" fillId="24" borderId="12" xfId="0" applyFont="1" applyFill="1" applyBorder="1" applyAlignment="1" applyProtection="1">
      <alignment horizontal="center" wrapText="1"/>
      <protection/>
    </xf>
    <xf numFmtId="0" fontId="19" fillId="24" borderId="26" xfId="0" applyFont="1" applyFill="1" applyBorder="1" applyAlignment="1" applyProtection="1">
      <alignment horizontal="center" wrapText="1"/>
      <protection/>
    </xf>
    <xf numFmtId="0" fontId="19" fillId="24" borderId="27" xfId="0" applyFont="1" applyFill="1" applyBorder="1" applyAlignment="1" applyProtection="1">
      <alignment horizontal="center" wrapText="1"/>
      <protection/>
    </xf>
    <xf numFmtId="180" fontId="19" fillId="0" borderId="0" xfId="37" applyNumberFormat="1" applyFont="1" applyFill="1" applyAlignment="1" applyProtection="1">
      <alignment horizontal="right"/>
      <protection/>
    </xf>
    <xf numFmtId="180" fontId="19" fillId="0" borderId="15" xfId="37" applyNumberFormat="1" applyFont="1" applyBorder="1" applyAlignment="1" applyProtection="1">
      <alignment horizontal="right"/>
      <protection/>
    </xf>
    <xf numFmtId="180" fontId="0" fillId="0" borderId="13" xfId="0" applyNumberFormat="1" applyBorder="1" applyAlignment="1" applyProtection="1">
      <alignment/>
      <protection/>
    </xf>
    <xf numFmtId="180" fontId="19" fillId="0" borderId="0" xfId="37" applyNumberFormat="1" applyFont="1" applyBorder="1" applyAlignment="1" applyProtection="1">
      <alignment horizontal="right"/>
      <protection/>
    </xf>
    <xf numFmtId="180" fontId="20" fillId="0" borderId="16" xfId="37" applyNumberFormat="1" applyFont="1" applyBorder="1" applyAlignment="1" applyProtection="1">
      <alignment horizontal="right"/>
      <protection/>
    </xf>
    <xf numFmtId="180" fontId="20" fillId="0" borderId="18" xfId="0" applyNumberFormat="1" applyFont="1" applyBorder="1" applyAlignment="1" applyProtection="1">
      <alignment/>
      <protection/>
    </xf>
    <xf numFmtId="7" fontId="19" fillId="0" borderId="13" xfId="37" applyNumberFormat="1" applyFont="1" applyFill="1" applyBorder="1" applyAlignment="1" applyProtection="1">
      <alignment horizontal="right" vertical="top"/>
      <protection/>
    </xf>
    <xf numFmtId="7" fontId="19" fillId="0" borderId="20" xfId="37" applyNumberFormat="1" applyFont="1" applyFill="1" applyBorder="1" applyAlignment="1" applyProtection="1">
      <alignment horizontal="right" vertical="top"/>
      <protection/>
    </xf>
    <xf numFmtId="7" fontId="19" fillId="0" borderId="0" xfId="37" applyNumberFormat="1" applyFont="1" applyFill="1" applyBorder="1" applyAlignment="1" applyProtection="1">
      <alignment horizontal="right" vertical="top"/>
      <protection/>
    </xf>
    <xf numFmtId="7" fontId="19" fillId="0" borderId="14" xfId="37" applyNumberFormat="1" applyFont="1" applyFill="1" applyBorder="1" applyAlignment="1" applyProtection="1">
      <alignment horizontal="right" vertical="top"/>
      <protection/>
    </xf>
    <xf numFmtId="7" fontId="20" fillId="0" borderId="16" xfId="37" applyNumberFormat="1" applyFont="1" applyFill="1" applyBorder="1" applyAlignment="1" applyProtection="1">
      <alignment horizontal="right"/>
      <protection/>
    </xf>
    <xf numFmtId="7" fontId="20" fillId="0" borderId="18" xfId="0" applyNumberFormat="1" applyFont="1" applyFill="1" applyBorder="1" applyAlignment="1" applyProtection="1">
      <alignment/>
      <protection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showGridLines="0" tabSelected="1" zoomScalePageLayoutView="0" workbookViewId="0" topLeftCell="A1">
      <selection activeCell="C13" sqref="C13"/>
    </sheetView>
  </sheetViews>
  <sheetFormatPr defaultColWidth="10.5" defaultRowHeight="12" customHeight="1"/>
  <cols>
    <col min="1" max="1" width="11.33203125" style="6" customWidth="1"/>
    <col min="2" max="2" width="59.5" style="6" customWidth="1"/>
    <col min="3" max="5" width="17.83203125" style="6" customWidth="1"/>
    <col min="6" max="16384" width="10.5" style="1" customWidth="1"/>
  </cols>
  <sheetData>
    <row r="1" spans="1:5" s="6" customFormat="1" ht="22.5" customHeight="1">
      <c r="A1" s="49" t="s">
        <v>102</v>
      </c>
      <c r="B1" s="50"/>
      <c r="C1" s="50"/>
      <c r="D1" s="50"/>
      <c r="E1" s="50"/>
    </row>
    <row r="2" spans="1:5" s="6" customFormat="1" ht="6.75" customHeight="1">
      <c r="A2" s="51"/>
      <c r="B2" s="50"/>
      <c r="C2" s="50"/>
      <c r="D2" s="50"/>
      <c r="E2" s="50"/>
    </row>
    <row r="3" spans="1:5" s="6" customFormat="1" ht="13.5" customHeight="1">
      <c r="A3" s="52" t="s">
        <v>103</v>
      </c>
      <c r="B3" s="53" t="s">
        <v>151</v>
      </c>
      <c r="C3" s="51"/>
      <c r="D3" s="51" t="s">
        <v>104</v>
      </c>
      <c r="E3" s="90">
        <v>43528</v>
      </c>
    </row>
    <row r="4" spans="1:5" s="6" customFormat="1" ht="12.75" customHeight="1">
      <c r="A4" s="51" t="s">
        <v>105</v>
      </c>
      <c r="B4" s="10" t="s">
        <v>106</v>
      </c>
      <c r="C4" s="51"/>
      <c r="D4" s="51" t="s">
        <v>107</v>
      </c>
      <c r="E4" s="10" t="s">
        <v>108</v>
      </c>
    </row>
    <row r="5" spans="1:5" s="6" customFormat="1" ht="12.75" customHeight="1">
      <c r="A5" s="51" t="s">
        <v>109</v>
      </c>
      <c r="B5" s="10"/>
      <c r="C5" s="51"/>
      <c r="D5" s="51" t="s">
        <v>110</v>
      </c>
      <c r="E5" s="51"/>
    </row>
    <row r="6" spans="1:5" s="6" customFormat="1" ht="6.75" customHeight="1" thickBot="1">
      <c r="A6" s="51"/>
      <c r="B6" s="50"/>
      <c r="C6" s="50"/>
      <c r="D6" s="50"/>
      <c r="E6" s="50"/>
    </row>
    <row r="7" spans="1:5" s="6" customFormat="1" ht="23.25" customHeight="1" thickBot="1">
      <c r="A7" s="54" t="s">
        <v>111</v>
      </c>
      <c r="B7" s="54" t="s">
        <v>112</v>
      </c>
      <c r="C7" s="54" t="s">
        <v>113</v>
      </c>
      <c r="D7" s="54" t="s">
        <v>114</v>
      </c>
      <c r="E7" s="54" t="s">
        <v>115</v>
      </c>
    </row>
    <row r="8" spans="1:5" s="6" customFormat="1" ht="6.75" customHeight="1">
      <c r="A8" s="51"/>
      <c r="B8" s="50"/>
      <c r="C8" s="50"/>
      <c r="D8" s="50"/>
      <c r="E8" s="50"/>
    </row>
    <row r="9" spans="1:5" s="6" customFormat="1" ht="13.5" customHeight="1">
      <c r="A9" s="57" t="s">
        <v>16</v>
      </c>
      <c r="B9" s="57" t="s">
        <v>116</v>
      </c>
      <c r="C9" s="58">
        <f>'Búracie práce'!H30</f>
        <v>0</v>
      </c>
      <c r="D9" s="58">
        <f>ROUND(0.2*C9,2)</f>
        <v>0</v>
      </c>
      <c r="E9" s="58">
        <f>C9+D9</f>
        <v>0</v>
      </c>
    </row>
    <row r="10" spans="1:5" s="6" customFormat="1" ht="13.5" customHeight="1">
      <c r="A10" s="57" t="s">
        <v>17</v>
      </c>
      <c r="B10" s="57" t="s">
        <v>117</v>
      </c>
      <c r="C10" s="58">
        <f>'Nový stav'!H32</f>
        <v>0</v>
      </c>
      <c r="D10" s="58">
        <f>ROUND(0.2*C10,2)</f>
        <v>0</v>
      </c>
      <c r="E10" s="58">
        <f>C10+D10</f>
        <v>0</v>
      </c>
    </row>
    <row r="11" spans="1:5" s="6" customFormat="1" ht="13.5" customHeight="1">
      <c r="A11" s="57" t="s">
        <v>18</v>
      </c>
      <c r="B11" s="57" t="s">
        <v>118</v>
      </c>
      <c r="C11" s="58">
        <f>ZTI!H23</f>
        <v>0</v>
      </c>
      <c r="D11" s="58">
        <f>ROUND(0.2*C11,2)</f>
        <v>0</v>
      </c>
      <c r="E11" s="58">
        <f>C11+D11</f>
        <v>0</v>
      </c>
    </row>
    <row r="12" spans="1:5" s="6" customFormat="1" ht="13.5" customHeight="1">
      <c r="A12" s="57" t="s">
        <v>19</v>
      </c>
      <c r="B12" s="57" t="s">
        <v>119</v>
      </c>
      <c r="C12" s="58">
        <v>0</v>
      </c>
      <c r="D12" s="58">
        <f>ROUND(0.2*C12,2)</f>
        <v>0</v>
      </c>
      <c r="E12" s="58">
        <f>C12+D12</f>
        <v>0</v>
      </c>
    </row>
    <row r="13" spans="1:5" s="6" customFormat="1" ht="13.5" customHeight="1">
      <c r="A13" s="57">
        <v>5</v>
      </c>
      <c r="B13" s="118" t="s">
        <v>165</v>
      </c>
      <c r="C13" s="58">
        <f>'Zariadenie učebne'!F21</f>
        <v>0</v>
      </c>
      <c r="D13" s="58">
        <f>ROUND(0.2*C13,2)</f>
        <v>0</v>
      </c>
      <c r="E13" s="58">
        <f>C13+D13</f>
        <v>0</v>
      </c>
    </row>
    <row r="14" spans="1:5" s="6" customFormat="1" ht="21" customHeight="1">
      <c r="A14" s="55"/>
      <c r="B14" s="55" t="s">
        <v>68</v>
      </c>
      <c r="C14" s="56">
        <f>SUM(C9:C13)</f>
        <v>0</v>
      </c>
      <c r="D14" s="56">
        <f>SUM(D9:D13)</f>
        <v>0</v>
      </c>
      <c r="E14" s="56">
        <f>SUM(E9:E13)</f>
        <v>0</v>
      </c>
    </row>
  </sheetData>
  <sheetProtection/>
  <printOptions/>
  <pageMargins left="0.16" right="0.26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showGridLines="0" zoomScalePageLayoutView="0" workbookViewId="0" topLeftCell="A1">
      <pane ySplit="9" topLeftCell="BM10" activePane="bottomLeft" state="frozen"/>
      <selection pane="topLeft" activeCell="A1" sqref="A1"/>
      <selection pane="bottomLeft" activeCell="H11" sqref="H11"/>
    </sheetView>
  </sheetViews>
  <sheetFormatPr defaultColWidth="10.5" defaultRowHeight="12" customHeight="1"/>
  <cols>
    <col min="1" max="1" width="7.5" style="2" customWidth="1"/>
    <col min="2" max="2" width="7.16015625" style="3" customWidth="1"/>
    <col min="3" max="3" width="14.16015625" style="3" customWidth="1"/>
    <col min="4" max="4" width="49.16015625" style="3" customWidth="1"/>
    <col min="5" max="5" width="4.66015625" style="3" customWidth="1"/>
    <col min="6" max="6" width="10.83203125" style="4" customWidth="1"/>
    <col min="7" max="7" width="10.83203125" style="5" customWidth="1"/>
    <col min="8" max="8" width="14.5" style="5" customWidth="1"/>
    <col min="9" max="9" width="3.33203125" style="1" customWidth="1"/>
    <col min="10" max="16384" width="10.5" style="1" customWidth="1"/>
  </cols>
  <sheetData>
    <row r="1" spans="1:8" s="6" customFormat="1" ht="19.5" customHeight="1">
      <c r="A1" s="7" t="s">
        <v>0</v>
      </c>
      <c r="B1" s="8"/>
      <c r="C1" s="8"/>
      <c r="D1" s="8"/>
      <c r="E1" s="8"/>
      <c r="F1" s="8"/>
      <c r="G1" s="8"/>
      <c r="H1" s="8"/>
    </row>
    <row r="2" spans="1:8" s="6" customFormat="1" ht="12.75" customHeight="1">
      <c r="A2" s="9" t="s">
        <v>1</v>
      </c>
      <c r="B2" s="10"/>
      <c r="C2" s="10"/>
      <c r="D2" s="10"/>
      <c r="E2" s="10"/>
      <c r="F2" s="10"/>
      <c r="G2" s="8"/>
      <c r="H2" s="8"/>
    </row>
    <row r="3" spans="1:8" s="6" customFormat="1" ht="12.75" customHeight="1">
      <c r="A3" s="9" t="s">
        <v>2</v>
      </c>
      <c r="B3" s="10"/>
      <c r="C3" s="10"/>
      <c r="D3" s="10"/>
      <c r="E3" s="10"/>
      <c r="F3" s="10" t="s">
        <v>3</v>
      </c>
      <c r="G3" s="8"/>
      <c r="H3" s="8"/>
    </row>
    <row r="4" spans="1:8" s="6" customFormat="1" ht="12.75" customHeight="1">
      <c r="A4" s="131"/>
      <c r="B4" s="131"/>
      <c r="C4" s="9"/>
      <c r="D4" s="10"/>
      <c r="E4" s="10"/>
      <c r="F4" s="10" t="s">
        <v>4</v>
      </c>
      <c r="G4" s="8"/>
      <c r="H4" s="8"/>
    </row>
    <row r="5" spans="1:8" s="6" customFormat="1" ht="12.75" customHeight="1">
      <c r="A5" s="10" t="s">
        <v>5</v>
      </c>
      <c r="B5" s="10"/>
      <c r="C5" s="10"/>
      <c r="D5" s="10"/>
      <c r="E5" s="10"/>
      <c r="F5" s="10" t="s">
        <v>6</v>
      </c>
      <c r="G5" s="8"/>
      <c r="H5" s="8"/>
    </row>
    <row r="6" spans="1:8" s="6" customFormat="1" ht="12.75" customHeight="1">
      <c r="A6" s="10" t="s">
        <v>7</v>
      </c>
      <c r="B6" s="10"/>
      <c r="C6" s="10"/>
      <c r="D6" s="10"/>
      <c r="E6" s="10"/>
      <c r="F6" s="130" t="s">
        <v>171</v>
      </c>
      <c r="G6" s="8"/>
      <c r="H6" s="8"/>
    </row>
    <row r="7" spans="1:8" s="6" customFormat="1" ht="6" customHeight="1" thickBot="1">
      <c r="A7" s="8"/>
      <c r="B7" s="8"/>
      <c r="C7" s="8"/>
      <c r="D7" s="8"/>
      <c r="E7" s="8"/>
      <c r="F7" s="8"/>
      <c r="G7" s="8"/>
      <c r="H7" s="8"/>
    </row>
    <row r="8" spans="1:8" s="6" customFormat="1" ht="25.5" customHeight="1" thickBot="1">
      <c r="A8" s="11" t="s">
        <v>8</v>
      </c>
      <c r="B8" s="11" t="s">
        <v>9</v>
      </c>
      <c r="C8" s="11" t="s">
        <v>10</v>
      </c>
      <c r="D8" s="11" t="s">
        <v>11</v>
      </c>
      <c r="E8" s="11" t="s">
        <v>12</v>
      </c>
      <c r="F8" s="11" t="s">
        <v>13</v>
      </c>
      <c r="G8" s="11" t="s">
        <v>14</v>
      </c>
      <c r="H8" s="11" t="s">
        <v>15</v>
      </c>
    </row>
    <row r="9" spans="1:8" s="6" customFormat="1" ht="4.5" customHeight="1">
      <c r="A9" s="8"/>
      <c r="B9" s="8"/>
      <c r="C9" s="8"/>
      <c r="D9" s="8"/>
      <c r="E9" s="8"/>
      <c r="F9" s="8"/>
      <c r="G9" s="8"/>
      <c r="H9" s="8"/>
    </row>
    <row r="10" spans="1:8" s="6" customFormat="1" ht="13.5" customHeight="1">
      <c r="A10" s="16"/>
      <c r="B10" s="17"/>
      <c r="C10" s="17" t="s">
        <v>21</v>
      </c>
      <c r="D10" s="17" t="s">
        <v>22</v>
      </c>
      <c r="E10" s="17"/>
      <c r="F10" s="18"/>
      <c r="G10" s="19"/>
      <c r="H10" s="19"/>
    </row>
    <row r="11" spans="1:8" s="6" customFormat="1" ht="21" customHeight="1">
      <c r="A11" s="20"/>
      <c r="B11" s="21"/>
      <c r="C11" s="21" t="s">
        <v>23</v>
      </c>
      <c r="D11" s="21" t="s">
        <v>24</v>
      </c>
      <c r="E11" s="21"/>
      <c r="F11" s="22"/>
      <c r="G11" s="23"/>
      <c r="H11" s="23"/>
    </row>
    <row r="12" spans="1:8" s="6" customFormat="1" ht="13.5" customHeight="1">
      <c r="A12" s="24">
        <v>1</v>
      </c>
      <c r="B12" s="25" t="s">
        <v>25</v>
      </c>
      <c r="C12" s="25" t="s">
        <v>26</v>
      </c>
      <c r="D12" s="25" t="s">
        <v>27</v>
      </c>
      <c r="E12" s="25" t="s">
        <v>28</v>
      </c>
      <c r="F12" s="26">
        <v>1</v>
      </c>
      <c r="G12" s="27"/>
      <c r="H12" s="27">
        <f>SUM(F12*G12)</f>
        <v>0</v>
      </c>
    </row>
    <row r="13" spans="1:8" s="6" customFormat="1" ht="13.5" customHeight="1">
      <c r="A13" s="24">
        <v>2</v>
      </c>
      <c r="B13" s="25" t="s">
        <v>25</v>
      </c>
      <c r="C13" s="25" t="s">
        <v>29</v>
      </c>
      <c r="D13" s="25" t="s">
        <v>30</v>
      </c>
      <c r="E13" s="25" t="s">
        <v>28</v>
      </c>
      <c r="F13" s="26">
        <v>1</v>
      </c>
      <c r="G13" s="27"/>
      <c r="H13" s="27">
        <f aca="true" t="shared" si="0" ref="H13:H21">SUM(F13*G13)</f>
        <v>0</v>
      </c>
    </row>
    <row r="14" spans="1:8" s="6" customFormat="1" ht="24" customHeight="1">
      <c r="A14" s="24">
        <v>3</v>
      </c>
      <c r="B14" s="25" t="s">
        <v>25</v>
      </c>
      <c r="C14" s="25" t="s">
        <v>31</v>
      </c>
      <c r="D14" s="25" t="s">
        <v>32</v>
      </c>
      <c r="E14" s="25" t="s">
        <v>33</v>
      </c>
      <c r="F14" s="26">
        <v>4</v>
      </c>
      <c r="G14" s="27"/>
      <c r="H14" s="27">
        <f t="shared" si="0"/>
        <v>0</v>
      </c>
    </row>
    <row r="15" spans="1:8" s="6" customFormat="1" ht="13.5" customHeight="1">
      <c r="A15" s="28"/>
      <c r="B15" s="29"/>
      <c r="C15" s="29"/>
      <c r="D15" s="29" t="s">
        <v>34</v>
      </c>
      <c r="E15" s="29"/>
      <c r="F15" s="30">
        <v>4</v>
      </c>
      <c r="G15" s="31"/>
      <c r="H15" s="27">
        <f t="shared" si="0"/>
        <v>0</v>
      </c>
    </row>
    <row r="16" spans="1:8" s="6" customFormat="1" ht="24" customHeight="1">
      <c r="A16" s="24">
        <v>4</v>
      </c>
      <c r="B16" s="25" t="s">
        <v>25</v>
      </c>
      <c r="C16" s="25" t="s">
        <v>35</v>
      </c>
      <c r="D16" s="25" t="s">
        <v>36</v>
      </c>
      <c r="E16" s="25" t="s">
        <v>37</v>
      </c>
      <c r="F16" s="26">
        <v>3</v>
      </c>
      <c r="G16" s="27"/>
      <c r="H16" s="27">
        <f t="shared" si="0"/>
        <v>0</v>
      </c>
    </row>
    <row r="17" spans="1:8" s="6" customFormat="1" ht="24" customHeight="1">
      <c r="A17" s="24">
        <v>5</v>
      </c>
      <c r="B17" s="25" t="s">
        <v>25</v>
      </c>
      <c r="C17" s="25" t="s">
        <v>38</v>
      </c>
      <c r="D17" s="25" t="s">
        <v>39</v>
      </c>
      <c r="E17" s="25" t="s">
        <v>40</v>
      </c>
      <c r="F17" s="26">
        <v>0.259</v>
      </c>
      <c r="G17" s="129"/>
      <c r="H17" s="27">
        <f t="shared" si="0"/>
        <v>0</v>
      </c>
    </row>
    <row r="18" spans="1:8" s="6" customFormat="1" ht="13.5" customHeight="1">
      <c r="A18" s="24">
        <v>6</v>
      </c>
      <c r="B18" s="25" t="s">
        <v>25</v>
      </c>
      <c r="C18" s="25" t="s">
        <v>41</v>
      </c>
      <c r="D18" s="25" t="s">
        <v>42</v>
      </c>
      <c r="E18" s="25" t="s">
        <v>40</v>
      </c>
      <c r="F18" s="26">
        <v>0.259</v>
      </c>
      <c r="G18" s="129"/>
      <c r="H18" s="27">
        <f t="shared" si="0"/>
        <v>0</v>
      </c>
    </row>
    <row r="19" spans="1:8" s="6" customFormat="1" ht="24" customHeight="1">
      <c r="A19" s="24">
        <v>7</v>
      </c>
      <c r="B19" s="25" t="s">
        <v>25</v>
      </c>
      <c r="C19" s="25" t="s">
        <v>43</v>
      </c>
      <c r="D19" s="25" t="s">
        <v>44</v>
      </c>
      <c r="E19" s="25" t="s">
        <v>40</v>
      </c>
      <c r="F19" s="26">
        <v>4.921</v>
      </c>
      <c r="G19" s="129"/>
      <c r="H19" s="27">
        <f t="shared" si="0"/>
        <v>0</v>
      </c>
    </row>
    <row r="20" spans="1:8" s="6" customFormat="1" ht="24" customHeight="1">
      <c r="A20" s="24">
        <v>8</v>
      </c>
      <c r="B20" s="25" t="s">
        <v>25</v>
      </c>
      <c r="C20" s="25" t="s">
        <v>45</v>
      </c>
      <c r="D20" s="25" t="s">
        <v>46</v>
      </c>
      <c r="E20" s="25" t="s">
        <v>40</v>
      </c>
      <c r="F20" s="26">
        <v>0.259</v>
      </c>
      <c r="G20" s="129"/>
      <c r="H20" s="27">
        <f t="shared" si="0"/>
        <v>0</v>
      </c>
    </row>
    <row r="21" spans="1:8" s="6" customFormat="1" ht="24" customHeight="1">
      <c r="A21" s="24">
        <v>9</v>
      </c>
      <c r="B21" s="25" t="s">
        <v>25</v>
      </c>
      <c r="C21" s="25" t="s">
        <v>47</v>
      </c>
      <c r="D21" s="25" t="s">
        <v>48</v>
      </c>
      <c r="E21" s="25" t="s">
        <v>40</v>
      </c>
      <c r="F21" s="26">
        <v>0.259</v>
      </c>
      <c r="G21" s="129"/>
      <c r="H21" s="27">
        <f t="shared" si="0"/>
        <v>0</v>
      </c>
    </row>
    <row r="22" spans="1:8" s="6" customFormat="1" ht="21" customHeight="1">
      <c r="A22" s="20"/>
      <c r="B22" s="21"/>
      <c r="C22" s="21" t="s">
        <v>49</v>
      </c>
      <c r="D22" s="21" t="s">
        <v>50</v>
      </c>
      <c r="E22" s="21"/>
      <c r="F22" s="22"/>
      <c r="G22" s="23"/>
      <c r="H22" s="23">
        <f>SUM(H23)</f>
        <v>0</v>
      </c>
    </row>
    <row r="23" spans="1:8" s="6" customFormat="1" ht="24" customHeight="1">
      <c r="A23" s="24">
        <v>10</v>
      </c>
      <c r="B23" s="25" t="s">
        <v>51</v>
      </c>
      <c r="C23" s="25" t="s">
        <v>52</v>
      </c>
      <c r="D23" s="25" t="s">
        <v>53</v>
      </c>
      <c r="E23" s="25" t="s">
        <v>40</v>
      </c>
      <c r="F23" s="26">
        <v>0.075</v>
      </c>
      <c r="G23" s="27"/>
      <c r="H23" s="27">
        <f>SUM(F23*G23)</f>
        <v>0</v>
      </c>
    </row>
    <row r="24" spans="1:8" s="6" customFormat="1" ht="13.5" customHeight="1">
      <c r="A24" s="16"/>
      <c r="B24" s="17"/>
      <c r="C24" s="17" t="s">
        <v>54</v>
      </c>
      <c r="D24" s="17" t="s">
        <v>55</v>
      </c>
      <c r="E24" s="17"/>
      <c r="F24" s="18"/>
      <c r="G24" s="19"/>
      <c r="H24" s="19">
        <f>SUM(H25)</f>
        <v>0</v>
      </c>
    </row>
    <row r="25" spans="1:8" s="6" customFormat="1" ht="21" customHeight="1">
      <c r="A25" s="20"/>
      <c r="B25" s="21"/>
      <c r="C25" s="21" t="s">
        <v>56</v>
      </c>
      <c r="D25" s="21" t="s">
        <v>57</v>
      </c>
      <c r="E25" s="21"/>
      <c r="F25" s="22"/>
      <c r="G25" s="23"/>
      <c r="H25" s="23">
        <f>SUM(H26)</f>
        <v>0</v>
      </c>
    </row>
    <row r="26" spans="1:8" s="6" customFormat="1" ht="24" customHeight="1">
      <c r="A26" s="24">
        <v>11</v>
      </c>
      <c r="B26" s="25" t="s">
        <v>58</v>
      </c>
      <c r="C26" s="25" t="s">
        <v>59</v>
      </c>
      <c r="D26" s="25" t="s">
        <v>60</v>
      </c>
      <c r="E26" s="25" t="s">
        <v>28</v>
      </c>
      <c r="F26" s="26">
        <v>1</v>
      </c>
      <c r="G26" s="27"/>
      <c r="H26" s="27">
        <f>SUM(F26*G26)</f>
        <v>0</v>
      </c>
    </row>
    <row r="27" spans="1:8" s="6" customFormat="1" ht="13.5" customHeight="1">
      <c r="A27" s="16"/>
      <c r="B27" s="17"/>
      <c r="C27" s="17" t="s">
        <v>61</v>
      </c>
      <c r="D27" s="17" t="s">
        <v>62</v>
      </c>
      <c r="E27" s="17"/>
      <c r="F27" s="18"/>
      <c r="G27" s="19"/>
      <c r="H27" s="19">
        <f>SUM(H28)</f>
        <v>0</v>
      </c>
    </row>
    <row r="28" spans="1:8" s="6" customFormat="1" ht="21" customHeight="1">
      <c r="A28" s="20"/>
      <c r="B28" s="21"/>
      <c r="C28" s="21" t="s">
        <v>63</v>
      </c>
      <c r="D28" s="21" t="s">
        <v>64</v>
      </c>
      <c r="E28" s="21"/>
      <c r="F28" s="22"/>
      <c r="G28" s="23"/>
      <c r="H28" s="23">
        <f>SUM(H29)</f>
        <v>0</v>
      </c>
    </row>
    <row r="29" spans="1:8" s="6" customFormat="1" ht="24" customHeight="1">
      <c r="A29" s="24">
        <v>12</v>
      </c>
      <c r="B29" s="25" t="s">
        <v>65</v>
      </c>
      <c r="C29" s="25" t="s">
        <v>66</v>
      </c>
      <c r="D29" s="25" t="s">
        <v>67</v>
      </c>
      <c r="E29" s="25" t="s">
        <v>28</v>
      </c>
      <c r="F29" s="26">
        <v>1</v>
      </c>
      <c r="G29" s="27"/>
      <c r="H29" s="27">
        <f>SUM(F29*G29)</f>
        <v>0</v>
      </c>
    </row>
    <row r="30" spans="1:8" s="6" customFormat="1" ht="21" customHeight="1">
      <c r="A30" s="32"/>
      <c r="B30" s="33"/>
      <c r="C30" s="33"/>
      <c r="D30" s="33" t="s">
        <v>68</v>
      </c>
      <c r="E30" s="33"/>
      <c r="F30" s="34"/>
      <c r="G30" s="35"/>
      <c r="H30" s="35">
        <f>SUM(H10+H24+H27)</f>
        <v>0</v>
      </c>
    </row>
    <row r="31" spans="1:8" ht="12" customHeight="1">
      <c r="A31" s="36"/>
      <c r="B31" s="37"/>
      <c r="C31" s="37"/>
      <c r="D31" s="37"/>
      <c r="E31" s="37"/>
      <c r="F31" s="38"/>
      <c r="G31" s="39"/>
      <c r="H31" s="39"/>
    </row>
  </sheetData>
  <sheetProtection/>
  <mergeCells count="1">
    <mergeCell ref="A4:B4"/>
  </mergeCells>
  <printOptions/>
  <pageMargins left="0.39370079040527345" right="0.39370079040527345" top="0.7874015808105469" bottom="0.7874015808105469" header="0" footer="0"/>
  <pageSetup blackAndWhite="1" fitToHeight="100" fitToWidth="1" horizontalDpi="600" verticalDpi="600" orientation="portrait" paperSize="9" r:id="rId1"/>
  <headerFooter alignWithMargins="0">
    <oddFooter>&amp;C   Strana &amp;P 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showGridLines="0" zoomScalePageLayoutView="0" workbookViewId="0" topLeftCell="A1">
      <pane ySplit="9" topLeftCell="BM10" activePane="bottomLeft" state="frozen"/>
      <selection pane="topLeft" activeCell="A1" sqref="A1"/>
      <selection pane="bottomLeft" activeCell="G12" sqref="G12:G28"/>
    </sheetView>
  </sheetViews>
  <sheetFormatPr defaultColWidth="10.5" defaultRowHeight="12" customHeight="1"/>
  <cols>
    <col min="1" max="1" width="7.5" style="2" customWidth="1"/>
    <col min="2" max="2" width="7.16015625" style="3" customWidth="1"/>
    <col min="3" max="3" width="14.16015625" style="3" customWidth="1"/>
    <col min="4" max="4" width="49.16015625" style="3" customWidth="1"/>
    <col min="5" max="5" width="4.66015625" style="3" customWidth="1"/>
    <col min="6" max="6" width="10.83203125" style="4" customWidth="1"/>
    <col min="7" max="7" width="10.83203125" style="5" customWidth="1"/>
    <col min="8" max="8" width="14.5" style="5" customWidth="1"/>
    <col min="9" max="16384" width="10.5" style="1" customWidth="1"/>
  </cols>
  <sheetData>
    <row r="1" spans="1:8" s="6" customFormat="1" ht="19.5" customHeight="1">
      <c r="A1" s="7" t="s">
        <v>0</v>
      </c>
      <c r="B1" s="8"/>
      <c r="C1" s="8"/>
      <c r="D1" s="8"/>
      <c r="E1" s="8"/>
      <c r="F1" s="8"/>
      <c r="G1" s="8"/>
      <c r="H1" s="8"/>
    </row>
    <row r="2" spans="1:8" s="6" customFormat="1" ht="12.75" customHeight="1">
      <c r="A2" s="9" t="s">
        <v>1</v>
      </c>
      <c r="B2" s="10"/>
      <c r="C2" s="10"/>
      <c r="D2" s="10"/>
      <c r="E2" s="10"/>
      <c r="F2" s="10"/>
      <c r="G2" s="8"/>
      <c r="H2" s="8"/>
    </row>
    <row r="3" spans="1:8" s="6" customFormat="1" ht="12.75" customHeight="1">
      <c r="A3" s="9" t="s">
        <v>69</v>
      </c>
      <c r="B3" s="10"/>
      <c r="C3" s="10"/>
      <c r="D3" s="10"/>
      <c r="E3" s="10"/>
      <c r="F3" s="10" t="s">
        <v>3</v>
      </c>
      <c r="G3" s="8"/>
      <c r="H3" s="8"/>
    </row>
    <row r="4" spans="1:8" s="6" customFormat="1" ht="12.75" customHeight="1">
      <c r="A4" s="131"/>
      <c r="B4" s="131"/>
      <c r="C4" s="9"/>
      <c r="D4" s="10"/>
      <c r="E4" s="10"/>
      <c r="F4" s="10" t="s">
        <v>4</v>
      </c>
      <c r="G4" s="8"/>
      <c r="H4" s="8"/>
    </row>
    <row r="5" spans="1:8" s="6" customFormat="1" ht="12.75" customHeight="1">
      <c r="A5" s="10" t="s">
        <v>5</v>
      </c>
      <c r="B5" s="10"/>
      <c r="C5" s="10"/>
      <c r="D5" s="10"/>
      <c r="E5" s="10"/>
      <c r="F5" s="10" t="s">
        <v>6</v>
      </c>
      <c r="G5" s="8"/>
      <c r="H5" s="8"/>
    </row>
    <row r="6" spans="1:8" s="6" customFormat="1" ht="12.75" customHeight="1">
      <c r="A6" s="10" t="s">
        <v>7</v>
      </c>
      <c r="B6" s="10"/>
      <c r="C6" s="10"/>
      <c r="D6" s="10"/>
      <c r="E6" s="10"/>
      <c r="F6" s="130" t="s">
        <v>171</v>
      </c>
      <c r="G6" s="8"/>
      <c r="H6" s="8"/>
    </row>
    <row r="7" spans="1:8" s="6" customFormat="1" ht="6" customHeight="1">
      <c r="A7" s="8"/>
      <c r="B7" s="8"/>
      <c r="C7" s="8"/>
      <c r="D7" s="8"/>
      <c r="E7" s="8"/>
      <c r="F7" s="8"/>
      <c r="G7" s="8"/>
      <c r="H7" s="8"/>
    </row>
    <row r="8" spans="1:8" s="6" customFormat="1" ht="25.5" customHeight="1">
      <c r="A8" s="11" t="s">
        <v>8</v>
      </c>
      <c r="B8" s="11" t="s">
        <v>9</v>
      </c>
      <c r="C8" s="11" t="s">
        <v>10</v>
      </c>
      <c r="D8" s="11" t="s">
        <v>11</v>
      </c>
      <c r="E8" s="11" t="s">
        <v>12</v>
      </c>
      <c r="F8" s="11" t="s">
        <v>13</v>
      </c>
      <c r="G8" s="11" t="s">
        <v>14</v>
      </c>
      <c r="H8" s="11" t="s">
        <v>15</v>
      </c>
    </row>
    <row r="9" spans="1:8" s="6" customFormat="1" ht="4.5" customHeight="1">
      <c r="A9" s="8"/>
      <c r="B9" s="8"/>
      <c r="C9" s="8"/>
      <c r="D9" s="8"/>
      <c r="E9" s="8"/>
      <c r="F9" s="8"/>
      <c r="G9" s="8"/>
      <c r="H9" s="8"/>
    </row>
    <row r="10" spans="1:8" s="6" customFormat="1" ht="13.5" customHeight="1">
      <c r="A10" s="12"/>
      <c r="B10" s="13"/>
      <c r="C10" s="13" t="s">
        <v>21</v>
      </c>
      <c r="D10" s="13" t="s">
        <v>22</v>
      </c>
      <c r="E10" s="13"/>
      <c r="F10" s="14"/>
      <c r="G10" s="15"/>
      <c r="H10" s="15">
        <f>SUM(H11+H15+H18)</f>
        <v>0</v>
      </c>
    </row>
    <row r="11" spans="1:8" s="40" customFormat="1" ht="21" customHeight="1">
      <c r="A11" s="20"/>
      <c r="B11" s="21"/>
      <c r="C11" s="21" t="s">
        <v>20</v>
      </c>
      <c r="D11" s="21" t="s">
        <v>70</v>
      </c>
      <c r="E11" s="21"/>
      <c r="F11" s="22"/>
      <c r="G11" s="23"/>
      <c r="H11" s="23">
        <f>SUM(H12:H13)</f>
        <v>0</v>
      </c>
    </row>
    <row r="12" spans="1:8" s="40" customFormat="1" ht="34.5" customHeight="1">
      <c r="A12" s="24">
        <v>1</v>
      </c>
      <c r="B12" s="25" t="s">
        <v>51</v>
      </c>
      <c r="C12" s="25" t="s">
        <v>71</v>
      </c>
      <c r="D12" s="25" t="s">
        <v>72</v>
      </c>
      <c r="E12" s="25" t="s">
        <v>37</v>
      </c>
      <c r="F12" s="26">
        <v>73.1</v>
      </c>
      <c r="G12" s="27"/>
      <c r="H12" s="27">
        <f>SUM(F12*G12)</f>
        <v>0</v>
      </c>
    </row>
    <row r="13" spans="1:8" s="40" customFormat="1" ht="24" customHeight="1">
      <c r="A13" s="24">
        <v>2</v>
      </c>
      <c r="B13" s="25" t="s">
        <v>51</v>
      </c>
      <c r="C13" s="25" t="s">
        <v>73</v>
      </c>
      <c r="D13" s="25" t="s">
        <v>74</v>
      </c>
      <c r="E13" s="25" t="s">
        <v>37</v>
      </c>
      <c r="F13" s="26">
        <v>108.045</v>
      </c>
      <c r="G13" s="27"/>
      <c r="H13" s="27">
        <f>SUM(F13*G13)</f>
        <v>0</v>
      </c>
    </row>
    <row r="14" spans="1:8" s="40" customFormat="1" ht="13.5" customHeight="1">
      <c r="A14" s="28"/>
      <c r="B14" s="29"/>
      <c r="C14" s="29"/>
      <c r="D14" s="29" t="s">
        <v>75</v>
      </c>
      <c r="E14" s="29"/>
      <c r="F14" s="30">
        <v>108.0448</v>
      </c>
      <c r="G14" s="31"/>
      <c r="H14" s="31"/>
    </row>
    <row r="15" spans="1:8" s="40" customFormat="1" ht="21" customHeight="1">
      <c r="A15" s="20"/>
      <c r="B15" s="21"/>
      <c r="C15" s="21" t="s">
        <v>23</v>
      </c>
      <c r="D15" s="21" t="s">
        <v>24</v>
      </c>
      <c r="E15" s="21"/>
      <c r="F15" s="22"/>
      <c r="G15" s="23"/>
      <c r="H15" s="23">
        <f>SUM(H16:H17)</f>
        <v>0</v>
      </c>
    </row>
    <row r="16" spans="1:8" s="40" customFormat="1" ht="24" customHeight="1">
      <c r="A16" s="24">
        <v>3</v>
      </c>
      <c r="B16" s="25" t="s">
        <v>76</v>
      </c>
      <c r="C16" s="25" t="s">
        <v>77</v>
      </c>
      <c r="D16" s="25" t="s">
        <v>78</v>
      </c>
      <c r="E16" s="25" t="s">
        <v>37</v>
      </c>
      <c r="F16" s="26">
        <v>73.1</v>
      </c>
      <c r="G16" s="27"/>
      <c r="H16" s="27">
        <f>SUM(F16*G16)</f>
        <v>0</v>
      </c>
    </row>
    <row r="17" spans="1:8" s="40" customFormat="1" ht="13.5" customHeight="1">
      <c r="A17" s="24">
        <v>4</v>
      </c>
      <c r="B17" s="25" t="s">
        <v>79</v>
      </c>
      <c r="C17" s="25" t="s">
        <v>80</v>
      </c>
      <c r="D17" s="25" t="s">
        <v>81</v>
      </c>
      <c r="E17" s="25" t="s">
        <v>37</v>
      </c>
      <c r="F17" s="26">
        <v>73.1</v>
      </c>
      <c r="G17" s="27"/>
      <c r="H17" s="27">
        <f>SUM(F17*G17)</f>
        <v>0</v>
      </c>
    </row>
    <row r="18" spans="1:8" s="40" customFormat="1" ht="21" customHeight="1">
      <c r="A18" s="20"/>
      <c r="B18" s="21"/>
      <c r="C18" s="21" t="s">
        <v>49</v>
      </c>
      <c r="D18" s="21" t="s">
        <v>50</v>
      </c>
      <c r="E18" s="21"/>
      <c r="F18" s="22"/>
      <c r="G18" s="23"/>
      <c r="H18" s="23">
        <f>SUM(H19)</f>
        <v>0</v>
      </c>
    </row>
    <row r="19" spans="1:8" s="40" customFormat="1" ht="24" customHeight="1">
      <c r="A19" s="24">
        <v>5</v>
      </c>
      <c r="B19" s="25" t="s">
        <v>51</v>
      </c>
      <c r="C19" s="25" t="s">
        <v>52</v>
      </c>
      <c r="D19" s="25" t="s">
        <v>53</v>
      </c>
      <c r="E19" s="25" t="s">
        <v>40</v>
      </c>
      <c r="F19" s="26">
        <v>4.364</v>
      </c>
      <c r="G19" s="27"/>
      <c r="H19" s="27">
        <f>SUM(F19*G19)</f>
        <v>0</v>
      </c>
    </row>
    <row r="20" spans="1:8" s="40" customFormat="1" ht="13.5" customHeight="1">
      <c r="A20" s="16"/>
      <c r="B20" s="17"/>
      <c r="C20" s="17" t="s">
        <v>54</v>
      </c>
      <c r="D20" s="17" t="s">
        <v>55</v>
      </c>
      <c r="E20" s="17"/>
      <c r="F20" s="18"/>
      <c r="G20" s="19"/>
      <c r="H20" s="19">
        <f>SUM(H21+H27)</f>
        <v>0</v>
      </c>
    </row>
    <row r="21" spans="1:8" s="40" customFormat="1" ht="21" customHeight="1">
      <c r="A21" s="20"/>
      <c r="B21" s="21"/>
      <c r="C21" s="21" t="s">
        <v>82</v>
      </c>
      <c r="D21" s="21" t="s">
        <v>83</v>
      </c>
      <c r="E21" s="21"/>
      <c r="F21" s="22"/>
      <c r="G21" s="23"/>
      <c r="H21" s="23">
        <f>SUM(H22:H26)</f>
        <v>0</v>
      </c>
    </row>
    <row r="22" spans="1:8" s="40" customFormat="1" ht="24" customHeight="1">
      <c r="A22" s="24">
        <v>6</v>
      </c>
      <c r="B22" s="25" t="s">
        <v>84</v>
      </c>
      <c r="C22" s="25" t="s">
        <v>85</v>
      </c>
      <c r="D22" s="25" t="s">
        <v>86</v>
      </c>
      <c r="E22" s="25" t="s">
        <v>37</v>
      </c>
      <c r="F22" s="26">
        <v>3</v>
      </c>
      <c r="G22" s="27"/>
      <c r="H22" s="27">
        <f>SUM(F22*G22)</f>
        <v>0</v>
      </c>
    </row>
    <row r="23" spans="1:8" s="40" customFormat="1" ht="13.5" customHeight="1">
      <c r="A23" s="28"/>
      <c r="B23" s="29"/>
      <c r="C23" s="29"/>
      <c r="D23" s="29" t="s">
        <v>87</v>
      </c>
      <c r="E23" s="29"/>
      <c r="F23" s="30">
        <v>3</v>
      </c>
      <c r="G23" s="31"/>
      <c r="H23" s="27"/>
    </row>
    <row r="24" spans="1:8" s="40" customFormat="1" ht="13.5" customHeight="1">
      <c r="A24" s="41">
        <v>7</v>
      </c>
      <c r="B24" s="42" t="s">
        <v>88</v>
      </c>
      <c r="C24" s="42" t="s">
        <v>89</v>
      </c>
      <c r="D24" s="42" t="s">
        <v>90</v>
      </c>
      <c r="E24" s="42" t="s">
        <v>37</v>
      </c>
      <c r="F24" s="43">
        <v>3.09</v>
      </c>
      <c r="G24" s="44"/>
      <c r="H24" s="128">
        <f>SUM(F24*G24)</f>
        <v>0</v>
      </c>
    </row>
    <row r="25" spans="1:8" s="40" customFormat="1" ht="13.5" customHeight="1">
      <c r="A25" s="28"/>
      <c r="B25" s="29"/>
      <c r="C25" s="29"/>
      <c r="D25" s="29" t="s">
        <v>91</v>
      </c>
      <c r="E25" s="29"/>
      <c r="F25" s="30">
        <v>3.09</v>
      </c>
      <c r="G25" s="31"/>
      <c r="H25" s="27"/>
    </row>
    <row r="26" spans="1:8" s="40" customFormat="1" ht="24" customHeight="1">
      <c r="A26" s="24">
        <v>8</v>
      </c>
      <c r="B26" s="25" t="s">
        <v>84</v>
      </c>
      <c r="C26" s="25" t="s">
        <v>92</v>
      </c>
      <c r="D26" s="25" t="s">
        <v>93</v>
      </c>
      <c r="E26" s="25" t="s">
        <v>94</v>
      </c>
      <c r="F26" s="26">
        <v>1.081</v>
      </c>
      <c r="G26" s="27"/>
      <c r="H26" s="27">
        <f>SUM(F26*G26)</f>
        <v>0</v>
      </c>
    </row>
    <row r="27" spans="1:8" s="40" customFormat="1" ht="21" customHeight="1">
      <c r="A27" s="20"/>
      <c r="B27" s="21"/>
      <c r="C27" s="21" t="s">
        <v>95</v>
      </c>
      <c r="D27" s="21" t="s">
        <v>96</v>
      </c>
      <c r="E27" s="21"/>
      <c r="F27" s="22"/>
      <c r="G27" s="23"/>
      <c r="H27" s="23">
        <f>SUM(H28)</f>
        <v>0</v>
      </c>
    </row>
    <row r="28" spans="1:8" s="40" customFormat="1" ht="24" customHeight="1">
      <c r="A28" s="24">
        <v>9</v>
      </c>
      <c r="B28" s="25" t="s">
        <v>95</v>
      </c>
      <c r="C28" s="25" t="s">
        <v>97</v>
      </c>
      <c r="D28" s="25" t="s">
        <v>98</v>
      </c>
      <c r="E28" s="25" t="s">
        <v>37</v>
      </c>
      <c r="F28" s="26">
        <v>196.596</v>
      </c>
      <c r="G28" s="27"/>
      <c r="H28" s="27">
        <f>SUM(F28*G28)</f>
        <v>0</v>
      </c>
    </row>
    <row r="29" spans="1:8" s="40" customFormat="1" ht="13.5" customHeight="1">
      <c r="A29" s="28"/>
      <c r="B29" s="29"/>
      <c r="C29" s="29"/>
      <c r="D29" s="29" t="s">
        <v>99</v>
      </c>
      <c r="E29" s="29"/>
      <c r="F29" s="30">
        <v>73.1</v>
      </c>
      <c r="G29" s="31"/>
      <c r="H29" s="31"/>
    </row>
    <row r="30" spans="1:8" s="40" customFormat="1" ht="13.5" customHeight="1">
      <c r="A30" s="28"/>
      <c r="B30" s="29"/>
      <c r="C30" s="29"/>
      <c r="D30" s="29" t="s">
        <v>100</v>
      </c>
      <c r="E30" s="29"/>
      <c r="F30" s="30">
        <v>123.496</v>
      </c>
      <c r="G30" s="31"/>
      <c r="H30" s="31"/>
    </row>
    <row r="31" spans="1:8" s="40" customFormat="1" ht="13.5" customHeight="1">
      <c r="A31" s="45"/>
      <c r="B31" s="46"/>
      <c r="C31" s="46"/>
      <c r="D31" s="46" t="s">
        <v>101</v>
      </c>
      <c r="E31" s="46"/>
      <c r="F31" s="47">
        <v>196.596</v>
      </c>
      <c r="G31" s="48"/>
      <c r="H31" s="48"/>
    </row>
    <row r="32" spans="1:8" s="40" customFormat="1" ht="21" customHeight="1">
      <c r="A32" s="32"/>
      <c r="B32" s="33"/>
      <c r="C32" s="33"/>
      <c r="D32" s="33" t="s">
        <v>68</v>
      </c>
      <c r="E32" s="33"/>
      <c r="F32" s="34"/>
      <c r="G32" s="35"/>
      <c r="H32" s="35">
        <f>SUM(H10+H20)</f>
        <v>0</v>
      </c>
    </row>
  </sheetData>
  <sheetProtection/>
  <mergeCells count="1">
    <mergeCell ref="A4:B4"/>
  </mergeCells>
  <printOptions/>
  <pageMargins left="0.39370079040527345" right="0.39370079040527345" top="0.7874015808105469" bottom="0.7874015808105469" header="0" footer="0"/>
  <pageSetup blackAndWhite="1" fitToHeight="100" fitToWidth="1" horizontalDpi="600" verticalDpi="600" orientation="portrait" paperSize="9" r:id="rId1"/>
  <headerFooter alignWithMargins="0">
    <oddFooter>&amp;C   Strana &amp;P 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27"/>
  <sheetViews>
    <sheetView workbookViewId="0" topLeftCell="A1">
      <selection activeCell="E6" sqref="E6"/>
    </sheetView>
  </sheetViews>
  <sheetFormatPr defaultColWidth="9.33203125" defaultRowHeight="10.5"/>
  <cols>
    <col min="1" max="1" width="6.5" style="61" customWidth="1"/>
    <col min="2" max="2" width="78" style="61" customWidth="1"/>
    <col min="3" max="3" width="8.16015625" style="61" customWidth="1"/>
    <col min="4" max="4" width="8.83203125" style="61" customWidth="1"/>
    <col min="5" max="8" width="13.66015625" style="61" customWidth="1"/>
    <col min="9" max="9" width="12.66015625" style="61" bestFit="1" customWidth="1"/>
    <col min="10" max="16384" width="9.33203125" style="61" customWidth="1"/>
  </cols>
  <sheetData>
    <row r="1" spans="1:4" ht="18.75">
      <c r="A1" s="59" t="s">
        <v>120</v>
      </c>
      <c r="B1" s="60"/>
      <c r="C1" s="60"/>
      <c r="D1" s="60"/>
    </row>
    <row r="2" spans="1:8" ht="21.75" customHeight="1" thickBot="1">
      <c r="A2" s="132" t="s">
        <v>121</v>
      </c>
      <c r="B2" s="132"/>
      <c r="C2" s="132"/>
      <c r="D2" s="132"/>
      <c r="E2" s="132"/>
      <c r="F2" s="132"/>
      <c r="G2" s="132"/>
      <c r="H2" s="132"/>
    </row>
    <row r="3" spans="1:8" ht="12.75" customHeight="1">
      <c r="A3" s="133" t="s">
        <v>122</v>
      </c>
      <c r="B3" s="135" t="s">
        <v>123</v>
      </c>
      <c r="C3" s="137" t="s">
        <v>124</v>
      </c>
      <c r="D3" s="137" t="s">
        <v>125</v>
      </c>
      <c r="E3" s="139" t="s">
        <v>126</v>
      </c>
      <c r="F3" s="140"/>
      <c r="G3" s="139" t="s">
        <v>127</v>
      </c>
      <c r="H3" s="140"/>
    </row>
    <row r="4" spans="1:8" ht="13.5" thickBot="1">
      <c r="A4" s="134"/>
      <c r="B4" s="136"/>
      <c r="C4" s="138"/>
      <c r="D4" s="138"/>
      <c r="E4" s="63" t="s">
        <v>128</v>
      </c>
      <c r="F4" s="64" t="s">
        <v>129</v>
      </c>
      <c r="G4" s="62" t="s">
        <v>128</v>
      </c>
      <c r="H4" s="64" t="s">
        <v>129</v>
      </c>
    </row>
    <row r="5" spans="1:8" ht="12.75">
      <c r="A5" s="65" t="s">
        <v>130</v>
      </c>
      <c r="B5" s="66"/>
      <c r="C5" s="66"/>
      <c r="D5" s="66"/>
      <c r="E5" s="67"/>
      <c r="F5" s="67"/>
      <c r="G5" s="67"/>
      <c r="H5" s="67"/>
    </row>
    <row r="6" spans="1:8" ht="12.75">
      <c r="A6" s="71"/>
      <c r="B6" s="68" t="s">
        <v>132</v>
      </c>
      <c r="C6" s="69" t="s">
        <v>131</v>
      </c>
      <c r="D6" s="119">
        <v>1</v>
      </c>
      <c r="E6" s="70"/>
      <c r="F6" s="149">
        <f>D6*E6</f>
        <v>0</v>
      </c>
      <c r="G6" s="70"/>
      <c r="H6" s="149">
        <f>D6*G6</f>
        <v>0</v>
      </c>
    </row>
    <row r="7" spans="1:8" ht="12.75">
      <c r="A7" s="71"/>
      <c r="B7" s="68" t="s">
        <v>133</v>
      </c>
      <c r="C7" s="69" t="s">
        <v>28</v>
      </c>
      <c r="D7" s="119">
        <v>1</v>
      </c>
      <c r="E7" s="70"/>
      <c r="F7" s="149">
        <f>D7*E7</f>
        <v>0</v>
      </c>
      <c r="G7" s="70"/>
      <c r="H7" s="149">
        <f>D7*G7</f>
        <v>0</v>
      </c>
    </row>
    <row r="8" spans="1:8" ht="12.75">
      <c r="A8" s="71"/>
      <c r="B8" s="68" t="s">
        <v>134</v>
      </c>
      <c r="C8" s="69" t="s">
        <v>28</v>
      </c>
      <c r="D8" s="119">
        <v>1</v>
      </c>
      <c r="E8" s="70"/>
      <c r="F8" s="149">
        <f>D8*E8</f>
        <v>0</v>
      </c>
      <c r="G8" s="70"/>
      <c r="H8" s="149">
        <f>D8*G8</f>
        <v>0</v>
      </c>
    </row>
    <row r="9" spans="1:9" ht="13.5" thickBot="1">
      <c r="A9" s="72" t="s">
        <v>135</v>
      </c>
      <c r="B9" s="73"/>
      <c r="C9" s="74"/>
      <c r="D9" s="120"/>
      <c r="E9" s="75"/>
      <c r="F9" s="150">
        <f>SUM(F6:F8)</f>
        <v>0</v>
      </c>
      <c r="G9" s="75"/>
      <c r="H9" s="150">
        <f>SUM(H6:H8)</f>
        <v>0</v>
      </c>
      <c r="I9" s="76"/>
    </row>
    <row r="10" spans="1:8" ht="13.5" thickTop="1">
      <c r="A10" s="77" t="s">
        <v>136</v>
      </c>
      <c r="B10" s="66"/>
      <c r="C10" s="66"/>
      <c r="D10" s="121"/>
      <c r="E10" s="78"/>
      <c r="F10" s="151"/>
      <c r="G10" s="78"/>
      <c r="H10" s="151"/>
    </row>
    <row r="11" spans="1:8" ht="12.75">
      <c r="A11" s="71"/>
      <c r="B11" s="68" t="s">
        <v>137</v>
      </c>
      <c r="C11" s="69" t="s">
        <v>131</v>
      </c>
      <c r="D11" s="119">
        <v>2</v>
      </c>
      <c r="E11" s="79"/>
      <c r="F11" s="152">
        <f>D11*E11</f>
        <v>0</v>
      </c>
      <c r="G11" s="79"/>
      <c r="H11" s="152">
        <f>D11*G11</f>
        <v>0</v>
      </c>
    </row>
    <row r="12" spans="1:8" ht="12.75">
      <c r="A12" s="71"/>
      <c r="B12" s="68" t="s">
        <v>138</v>
      </c>
      <c r="C12" s="69" t="s">
        <v>131</v>
      </c>
      <c r="D12" s="119">
        <v>2</v>
      </c>
      <c r="E12" s="79"/>
      <c r="F12" s="152">
        <f aca="true" t="shared" si="0" ref="F12:F17">D12*E12</f>
        <v>0</v>
      </c>
      <c r="G12" s="79"/>
      <c r="H12" s="152">
        <f aca="true" t="shared" si="1" ref="H12:H17">D12*G12</f>
        <v>0</v>
      </c>
    </row>
    <row r="13" spans="1:8" ht="12.75">
      <c r="A13" s="71"/>
      <c r="B13" s="68" t="s">
        <v>139</v>
      </c>
      <c r="C13" s="69" t="s">
        <v>28</v>
      </c>
      <c r="D13" s="119">
        <v>20</v>
      </c>
      <c r="E13" s="79"/>
      <c r="F13" s="152">
        <f t="shared" si="0"/>
        <v>0</v>
      </c>
      <c r="G13" s="79"/>
      <c r="H13" s="152">
        <f t="shared" si="1"/>
        <v>0</v>
      </c>
    </row>
    <row r="14" spans="1:8" ht="12.75">
      <c r="A14" s="71"/>
      <c r="B14" s="68" t="s">
        <v>140</v>
      </c>
      <c r="C14" s="69" t="s">
        <v>28</v>
      </c>
      <c r="D14" s="119">
        <v>1</v>
      </c>
      <c r="E14" s="79"/>
      <c r="F14" s="152">
        <f t="shared" si="0"/>
        <v>0</v>
      </c>
      <c r="G14" s="79"/>
      <c r="H14" s="152">
        <f t="shared" si="1"/>
        <v>0</v>
      </c>
    </row>
    <row r="15" spans="1:8" ht="12.75">
      <c r="A15" s="71"/>
      <c r="B15" s="68" t="s">
        <v>141</v>
      </c>
      <c r="C15" s="69" t="s">
        <v>28</v>
      </c>
      <c r="D15" s="119">
        <v>1</v>
      </c>
      <c r="E15" s="79"/>
      <c r="F15" s="152">
        <f t="shared" si="0"/>
        <v>0</v>
      </c>
      <c r="G15" s="79"/>
      <c r="H15" s="152">
        <f t="shared" si="1"/>
        <v>0</v>
      </c>
    </row>
    <row r="16" spans="1:8" ht="12.75">
      <c r="A16" s="71"/>
      <c r="B16" s="68" t="s">
        <v>142</v>
      </c>
      <c r="C16" s="69" t="s">
        <v>28</v>
      </c>
      <c r="D16" s="119">
        <v>1</v>
      </c>
      <c r="E16" s="79"/>
      <c r="F16" s="152">
        <f t="shared" si="0"/>
        <v>0</v>
      </c>
      <c r="G16" s="79"/>
      <c r="H16" s="152">
        <f t="shared" si="1"/>
        <v>0</v>
      </c>
    </row>
    <row r="17" spans="1:8" ht="12.75">
      <c r="A17" s="71"/>
      <c r="B17" s="68" t="s">
        <v>143</v>
      </c>
      <c r="C17" s="69" t="s">
        <v>28</v>
      </c>
      <c r="D17" s="119">
        <v>1</v>
      </c>
      <c r="E17" s="79"/>
      <c r="F17" s="152">
        <f t="shared" si="0"/>
        <v>0</v>
      </c>
      <c r="G17" s="79"/>
      <c r="H17" s="152">
        <f t="shared" si="1"/>
        <v>0</v>
      </c>
    </row>
    <row r="18" spans="1:8" ht="13.5" thickBot="1">
      <c r="A18" s="72" t="s">
        <v>144</v>
      </c>
      <c r="B18" s="80"/>
      <c r="C18" s="74"/>
      <c r="D18" s="120"/>
      <c r="E18" s="75"/>
      <c r="F18" s="150">
        <f>SUM(F11:F17)</f>
        <v>0</v>
      </c>
      <c r="G18" s="75"/>
      <c r="H18" s="150">
        <f>SUM(H11:H17)</f>
        <v>0</v>
      </c>
    </row>
    <row r="19" spans="1:8" ht="13.5" thickTop="1">
      <c r="A19" s="77" t="s">
        <v>145</v>
      </c>
      <c r="B19" s="66"/>
      <c r="C19" s="66"/>
      <c r="D19" s="121"/>
      <c r="E19" s="78"/>
      <c r="F19" s="151"/>
      <c r="G19" s="78"/>
      <c r="H19" s="151"/>
    </row>
    <row r="20" spans="1:8" ht="12.75">
      <c r="A20" s="81"/>
      <c r="B20" s="82" t="s">
        <v>146</v>
      </c>
      <c r="C20" s="83" t="s">
        <v>28</v>
      </c>
      <c r="D20" s="122">
        <v>1</v>
      </c>
      <c r="E20" s="79"/>
      <c r="F20" s="152">
        <f>D20*E20</f>
        <v>0</v>
      </c>
      <c r="G20" s="79"/>
      <c r="H20" s="152">
        <f>D20*G20</f>
        <v>0</v>
      </c>
    </row>
    <row r="21" spans="1:8" ht="13.5" thickBot="1">
      <c r="A21" s="72" t="s">
        <v>147</v>
      </c>
      <c r="B21" s="80"/>
      <c r="C21" s="74"/>
      <c r="D21" s="74"/>
      <c r="E21" s="75"/>
      <c r="F21" s="150">
        <f>SUM(F20:F20)</f>
        <v>0</v>
      </c>
      <c r="G21" s="75"/>
      <c r="H21" s="150">
        <f>SUM(H20:H20)</f>
        <v>0</v>
      </c>
    </row>
    <row r="22" spans="1:8" ht="14.25" thickBot="1" thickTop="1">
      <c r="A22" s="81" t="s">
        <v>148</v>
      </c>
      <c r="B22" s="82"/>
      <c r="C22" s="83"/>
      <c r="D22" s="83"/>
      <c r="E22" s="84"/>
      <c r="F22" s="153">
        <f>F18+F9+F21</f>
        <v>0</v>
      </c>
      <c r="G22" s="84"/>
      <c r="H22" s="153">
        <f>H18+H9+H21</f>
        <v>0</v>
      </c>
    </row>
    <row r="23" spans="1:9" ht="13.5" thickBot="1">
      <c r="A23" s="85" t="s">
        <v>149</v>
      </c>
      <c r="B23" s="86"/>
      <c r="C23" s="86"/>
      <c r="D23" s="87"/>
      <c r="E23" s="88"/>
      <c r="F23" s="88"/>
      <c r="G23" s="88"/>
      <c r="H23" s="154">
        <f>F22+H22</f>
        <v>0</v>
      </c>
      <c r="I23" s="89"/>
    </row>
    <row r="24" spans="1:8" ht="13.5" thickBot="1">
      <c r="A24" s="85" t="s">
        <v>150</v>
      </c>
      <c r="B24" s="86"/>
      <c r="C24" s="86"/>
      <c r="D24" s="87"/>
      <c r="E24" s="88"/>
      <c r="F24" s="88"/>
      <c r="G24" s="88"/>
      <c r="H24" s="154">
        <f>H23*1.2</f>
        <v>0</v>
      </c>
    </row>
    <row r="27" ht="10.5">
      <c r="B27" s="61" t="s">
        <v>152</v>
      </c>
    </row>
  </sheetData>
  <sheetProtection/>
  <mergeCells count="7">
    <mergeCell ref="A2:H2"/>
    <mergeCell ref="A3:A4"/>
    <mergeCell ref="B3:B4"/>
    <mergeCell ref="C3:C4"/>
    <mergeCell ref="D3:D4"/>
    <mergeCell ref="E3:F3"/>
    <mergeCell ref="G3:H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zoomScalePageLayoutView="0" workbookViewId="0" topLeftCell="A1">
      <selection activeCell="F20" sqref="F20:F22"/>
    </sheetView>
  </sheetViews>
  <sheetFormatPr defaultColWidth="9.33203125" defaultRowHeight="10.5"/>
  <cols>
    <col min="1" max="1" width="6.5" style="61" customWidth="1"/>
    <col min="2" max="2" width="78" style="61" customWidth="1"/>
    <col min="3" max="3" width="8.16015625" style="61" customWidth="1"/>
    <col min="4" max="4" width="8.83203125" style="61" customWidth="1"/>
    <col min="5" max="5" width="13.66015625" style="61" customWidth="1"/>
    <col min="6" max="6" width="15.66015625" style="61" customWidth="1"/>
    <col min="7" max="7" width="12.66015625" style="61" bestFit="1" customWidth="1"/>
    <col min="8" max="16384" width="9.33203125" style="61" customWidth="1"/>
  </cols>
  <sheetData>
    <row r="1" spans="1:4" ht="18.75">
      <c r="A1" s="59" t="s">
        <v>153</v>
      </c>
      <c r="B1" s="60"/>
      <c r="C1" s="60"/>
      <c r="D1" s="60"/>
    </row>
    <row r="2" spans="1:6" ht="21.75" customHeight="1" thickBot="1">
      <c r="A2" s="132" t="s">
        <v>121</v>
      </c>
      <c r="B2" s="132"/>
      <c r="C2" s="132"/>
      <c r="D2" s="132"/>
      <c r="E2" s="132"/>
      <c r="F2" s="132"/>
    </row>
    <row r="3" spans="1:6" ht="11.25" thickBot="1">
      <c r="A3" s="117"/>
      <c r="B3" s="117"/>
      <c r="C3" s="117"/>
      <c r="D3" s="117"/>
      <c r="E3" s="117"/>
      <c r="F3" s="117"/>
    </row>
    <row r="4" spans="1:6" ht="12.75" customHeight="1">
      <c r="A4" s="141" t="s">
        <v>122</v>
      </c>
      <c r="B4" s="143" t="s">
        <v>123</v>
      </c>
      <c r="C4" s="145" t="s">
        <v>124</v>
      </c>
      <c r="D4" s="145" t="s">
        <v>125</v>
      </c>
      <c r="E4" s="147" t="s">
        <v>126</v>
      </c>
      <c r="F4" s="148"/>
    </row>
    <row r="5" spans="1:6" ht="11.25" thickBot="1">
      <c r="A5" s="142"/>
      <c r="B5" s="144"/>
      <c r="C5" s="146"/>
      <c r="D5" s="146"/>
      <c r="E5" s="91" t="s">
        <v>128</v>
      </c>
      <c r="F5" s="92" t="s">
        <v>129</v>
      </c>
    </row>
    <row r="6" spans="1:6" ht="13.5" thickBot="1">
      <c r="A6" s="93" t="s">
        <v>156</v>
      </c>
      <c r="B6" s="94"/>
      <c r="C6" s="94"/>
      <c r="D6" s="94"/>
      <c r="E6" s="94"/>
      <c r="F6" s="94"/>
    </row>
    <row r="7" spans="1:6" ht="51" customHeight="1">
      <c r="A7" s="96" t="s">
        <v>157</v>
      </c>
      <c r="B7" s="98" t="s">
        <v>161</v>
      </c>
      <c r="C7" s="99" t="s">
        <v>28</v>
      </c>
      <c r="D7" s="123">
        <v>1</v>
      </c>
      <c r="E7" s="100"/>
      <c r="F7" s="155">
        <f>D7*E7</f>
        <v>0</v>
      </c>
    </row>
    <row r="8" spans="1:6" ht="48" customHeight="1">
      <c r="A8" s="96"/>
      <c r="B8" s="101" t="s">
        <v>163</v>
      </c>
      <c r="C8" s="102" t="s">
        <v>28</v>
      </c>
      <c r="D8" s="124">
        <v>1</v>
      </c>
      <c r="E8" s="103"/>
      <c r="F8" s="156">
        <f>D8*E8</f>
        <v>0</v>
      </c>
    </row>
    <row r="9" spans="1:6" ht="49.5" customHeight="1" thickBot="1">
      <c r="A9" s="104" t="s">
        <v>154</v>
      </c>
      <c r="B9" s="101" t="s">
        <v>164</v>
      </c>
      <c r="C9" s="105" t="s">
        <v>28</v>
      </c>
      <c r="D9" s="125">
        <v>1</v>
      </c>
      <c r="E9" s="106"/>
      <c r="F9" s="157">
        <f>D9*E9</f>
        <v>0</v>
      </c>
    </row>
    <row r="10" spans="1:6" ht="13.5" thickBot="1">
      <c r="A10" s="93" t="s">
        <v>158</v>
      </c>
      <c r="B10" s="94"/>
      <c r="C10" s="95"/>
      <c r="D10" s="126"/>
      <c r="E10" s="95"/>
      <c r="F10" s="95"/>
    </row>
    <row r="11" spans="1:6" ht="180.75" customHeight="1">
      <c r="A11" s="109" t="s">
        <v>159</v>
      </c>
      <c r="B11" s="97" t="s">
        <v>166</v>
      </c>
      <c r="C11" s="107" t="s">
        <v>28</v>
      </c>
      <c r="D11" s="127">
        <v>8</v>
      </c>
      <c r="E11" s="108"/>
      <c r="F11" s="158">
        <f>D11*E11</f>
        <v>0</v>
      </c>
    </row>
    <row r="12" spans="1:6" ht="26.25" customHeight="1" thickBot="1">
      <c r="A12" s="110" t="s">
        <v>155</v>
      </c>
      <c r="B12" s="98" t="s">
        <v>162</v>
      </c>
      <c r="C12" s="105" t="s">
        <v>28</v>
      </c>
      <c r="D12" s="125">
        <v>16</v>
      </c>
      <c r="E12" s="106"/>
      <c r="F12" s="157">
        <f>D12*E12</f>
        <v>0</v>
      </c>
    </row>
    <row r="13" spans="1:6" ht="13.5" thickBot="1">
      <c r="A13" s="93" t="s">
        <v>160</v>
      </c>
      <c r="B13" s="94"/>
      <c r="C13" s="95"/>
      <c r="D13" s="126"/>
      <c r="E13" s="95"/>
      <c r="F13" s="95"/>
    </row>
    <row r="14" spans="1:6" ht="13.5" thickBot="1">
      <c r="A14" s="110"/>
      <c r="B14" s="111"/>
      <c r="C14" s="105"/>
      <c r="D14" s="125"/>
      <c r="E14" s="106"/>
      <c r="F14" s="106"/>
    </row>
    <row r="15" spans="1:6" ht="13.5" thickBot="1">
      <c r="A15" s="93" t="s">
        <v>167</v>
      </c>
      <c r="B15" s="94"/>
      <c r="C15" s="95"/>
      <c r="D15" s="126"/>
      <c r="E15" s="95"/>
      <c r="F15" s="95"/>
    </row>
    <row r="16" spans="1:6" ht="12.75">
      <c r="A16" s="110"/>
      <c r="B16" s="111" t="s">
        <v>168</v>
      </c>
      <c r="C16" s="105" t="s">
        <v>28</v>
      </c>
      <c r="D16" s="125">
        <v>1</v>
      </c>
      <c r="E16" s="106"/>
      <c r="F16" s="157">
        <f>D16*E16</f>
        <v>0</v>
      </c>
    </row>
    <row r="17" spans="1:6" ht="12.75">
      <c r="A17" s="110"/>
      <c r="B17" s="111" t="s">
        <v>169</v>
      </c>
      <c r="C17" s="105" t="s">
        <v>28</v>
      </c>
      <c r="D17" s="125">
        <v>16</v>
      </c>
      <c r="E17" s="106"/>
      <c r="F17" s="157">
        <f>D17*E17</f>
        <v>0</v>
      </c>
    </row>
    <row r="18" spans="1:6" ht="36">
      <c r="A18" s="110"/>
      <c r="B18" s="111" t="s">
        <v>170</v>
      </c>
      <c r="C18" s="105" t="s">
        <v>28</v>
      </c>
      <c r="D18" s="125">
        <v>1</v>
      </c>
      <c r="E18" s="106"/>
      <c r="F18" s="157">
        <f>D18*E18</f>
        <v>0</v>
      </c>
    </row>
    <row r="19" spans="1:6" ht="13.5" thickBot="1">
      <c r="A19" s="72"/>
      <c r="B19" s="80"/>
      <c r="C19" s="74"/>
      <c r="D19" s="74"/>
      <c r="E19" s="112"/>
      <c r="F19" s="112"/>
    </row>
    <row r="20" spans="1:6" ht="14.25" thickBot="1" thickTop="1">
      <c r="A20" s="81" t="s">
        <v>148</v>
      </c>
      <c r="B20" s="82"/>
      <c r="C20" s="83"/>
      <c r="D20" s="83"/>
      <c r="E20" s="113"/>
      <c r="F20" s="159">
        <f>SUM(F7:F18)</f>
        <v>0</v>
      </c>
    </row>
    <row r="21" spans="1:6" ht="13.5" thickBot="1">
      <c r="A21" s="85" t="s">
        <v>149</v>
      </c>
      <c r="B21" s="114"/>
      <c r="C21" s="114"/>
      <c r="D21" s="115"/>
      <c r="E21" s="116"/>
      <c r="F21" s="160">
        <f>F20</f>
        <v>0</v>
      </c>
    </row>
    <row r="22" spans="1:6" ht="13.5" thickBot="1">
      <c r="A22" s="85" t="s">
        <v>150</v>
      </c>
      <c r="B22" s="114"/>
      <c r="C22" s="114"/>
      <c r="D22" s="115"/>
      <c r="E22" s="116"/>
      <c r="F22" s="160">
        <f>F21*1.2</f>
        <v>0</v>
      </c>
    </row>
    <row r="23" spans="1:6" ht="10.5">
      <c r="A23" s="117"/>
      <c r="B23" s="117"/>
      <c r="C23" s="117"/>
      <c r="D23" s="117"/>
      <c r="E23" s="117"/>
      <c r="F23" s="117"/>
    </row>
  </sheetData>
  <sheetProtection/>
  <mergeCells count="6">
    <mergeCell ref="A2:F2"/>
    <mergeCell ref="A4:A5"/>
    <mergeCell ref="B4:B5"/>
    <mergeCell ref="C4:C5"/>
    <mergeCell ref="D4:D5"/>
    <mergeCell ref="E4:F4"/>
  </mergeCells>
  <printOptions/>
  <pageMargins left="0.7" right="0.7" top="0.46" bottom="0.49" header="0.3" footer="0.3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Pavol</dc:creator>
  <cp:keywords/>
  <dc:description/>
  <cp:lastModifiedBy>sulik</cp:lastModifiedBy>
  <cp:lastPrinted>2017-09-27T13:04:59Z</cp:lastPrinted>
  <dcterms:created xsi:type="dcterms:W3CDTF">2017-09-25T16:53:28Z</dcterms:created>
  <dcterms:modified xsi:type="dcterms:W3CDTF">2019-04-03T11:37:08Z</dcterms:modified>
  <cp:category/>
  <cp:version/>
  <cp:contentType/>
  <cp:contentStatus/>
</cp:coreProperties>
</file>